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yontario.sharepoint.com/sites/RevenueManagement-AirlineAffairsProperties/Shared Documents/Airline Affairs/Reporting Forms/"/>
    </mc:Choice>
  </mc:AlternateContent>
  <xr:revisionPtr revIDLastSave="83" documentId="13_ncr:1_{72674BEE-7F40-4849-B393-183F33D0F9D2}" xr6:coauthVersionLast="47" xr6:coauthVersionMax="47" xr10:uidLastSave="{E7E57DF4-E00E-4B06-9DF5-AEBF0B53F118}"/>
  <bookViews>
    <workbookView xWindow="45600" yWindow="585" windowWidth="19560" windowHeight="13905" tabRatio="871" xr2:uid="{00000000-000D-0000-FFFF-FFFF00000000}"/>
  </bookViews>
  <sheets>
    <sheet name="ONT Air Traffic Report" sheetId="2" r:id="rId1"/>
    <sheet name="ONT Landings Report (Non-Sig)" sheetId="12" r:id="rId2"/>
    <sheet name="ONT Landings Report (Sig)" sheetId="9" r:id="rId3"/>
    <sheet name="ONT Rates Sheet" sheetId="13" r:id="rId4"/>
    <sheet name="ont_air_traffic_table" sheetId="6" state="hidden" r:id="rId5"/>
    <sheet name="ont_landings_sig_table" sheetId="7" state="hidden" r:id="rId6"/>
    <sheet name="ont_landings_non-sig_table " sheetId="14" state="hidden" r:id="rId7"/>
  </sheets>
  <definedNames>
    <definedName name="_xlnm.Print_Area" localSheetId="1">'ONT Landings Report (Non-Sig)'!$A$1:$V$42</definedName>
    <definedName name="_xlnm.Print_Area" localSheetId="2">'ONT Landings Report (Sig)'!$A$1:$V$42</definedName>
    <definedName name="_xlnm.Print_Area" localSheetId="3">'ONT Rates Sheet'!$A$1:$H$15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9" l="1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11" i="9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11" i="12"/>
  <c r="R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11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E2" i="14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2" i="7"/>
  <c r="A2" i="14"/>
  <c r="A3" i="14"/>
  <c r="C3" i="14" s="1"/>
  <c r="A4" i="14"/>
  <c r="C4" i="14" s="1"/>
  <c r="A5" i="14"/>
  <c r="C5" i="14" s="1"/>
  <c r="A6" i="14"/>
  <c r="C6" i="14" s="1"/>
  <c r="A7" i="14"/>
  <c r="B7" i="14" s="1"/>
  <c r="A8" i="14"/>
  <c r="C8" i="14" s="1"/>
  <c r="A9" i="14"/>
  <c r="C9" i="14" s="1"/>
  <c r="A10" i="14"/>
  <c r="C10" i="14" s="1"/>
  <c r="A11" i="14"/>
  <c r="C11" i="14" s="1"/>
  <c r="A12" i="14"/>
  <c r="C12" i="14" s="1"/>
  <c r="A13" i="14"/>
  <c r="C13" i="14" s="1"/>
  <c r="A14" i="14"/>
  <c r="A15" i="14"/>
  <c r="A16" i="14"/>
  <c r="A17" i="14"/>
  <c r="B17" i="14" s="1"/>
  <c r="A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M9" i="12"/>
  <c r="G12" i="12" a="1"/>
  <c r="G12" i="12" s="1"/>
  <c r="J12" i="12" s="1"/>
  <c r="G13" i="12" a="1"/>
  <c r="G13" i="12" s="1"/>
  <c r="J13" i="12" s="1"/>
  <c r="G14" i="12" a="1"/>
  <c r="G14" i="12" s="1"/>
  <c r="J14" i="12" s="1"/>
  <c r="G15" i="12" a="1"/>
  <c r="G15" i="12" s="1"/>
  <c r="J15" i="12" s="1"/>
  <c r="G16" i="12" a="1"/>
  <c r="G16" i="12" s="1"/>
  <c r="J16" i="12" s="1"/>
  <c r="G17" i="12" a="1"/>
  <c r="G17" i="12" s="1"/>
  <c r="J17" i="12" s="1"/>
  <c r="G18" i="12" a="1"/>
  <c r="G18" i="12"/>
  <c r="J18" i="12" s="1"/>
  <c r="G19" i="12" a="1"/>
  <c r="G19" i="12" s="1"/>
  <c r="J19" i="12" s="1"/>
  <c r="G20" i="12" a="1"/>
  <c r="G20" i="12" s="1"/>
  <c r="J20" i="12" s="1"/>
  <c r="G21" i="12" a="1"/>
  <c r="G21" i="12" s="1"/>
  <c r="J21" i="12" s="1"/>
  <c r="G22" i="12" a="1"/>
  <c r="G22" i="12" s="1"/>
  <c r="J22" i="12" s="1"/>
  <c r="G23" i="12" a="1"/>
  <c r="G23" i="12" s="1"/>
  <c r="J23" i="12" s="1"/>
  <c r="G24" i="12" a="1"/>
  <c r="G24" i="12"/>
  <c r="J24" i="12" s="1"/>
  <c r="G25" i="12" a="1"/>
  <c r="G25" i="12" s="1"/>
  <c r="J25" i="12" s="1"/>
  <c r="G26" i="12" a="1"/>
  <c r="G26" i="12" s="1"/>
  <c r="J26" i="12" s="1"/>
  <c r="G11" i="12" a="1"/>
  <c r="G11" i="12" s="1"/>
  <c r="J11" i="12" s="1"/>
  <c r="G12" i="9" a="1"/>
  <c r="G12" i="9" s="1"/>
  <c r="J12" i="9" s="1"/>
  <c r="G13" i="9" a="1"/>
  <c r="G13" i="9" s="1"/>
  <c r="J13" i="9" s="1"/>
  <c r="G14" i="9" a="1"/>
  <c r="G14" i="9" s="1"/>
  <c r="J14" i="9" s="1"/>
  <c r="G15" i="9" a="1"/>
  <c r="G15" i="9" s="1"/>
  <c r="J15" i="9" s="1"/>
  <c r="G16" i="9" a="1"/>
  <c r="G16" i="9" s="1"/>
  <c r="J16" i="9" s="1"/>
  <c r="G17" i="9" a="1"/>
  <c r="G17" i="9" s="1"/>
  <c r="J17" i="9" s="1"/>
  <c r="G18" i="9" a="1"/>
  <c r="G18" i="9" s="1"/>
  <c r="J18" i="9" s="1"/>
  <c r="G19" i="9" a="1"/>
  <c r="G19" i="9" s="1"/>
  <c r="J19" i="9" s="1"/>
  <c r="G20" i="9" a="1"/>
  <c r="G20" i="9" s="1"/>
  <c r="J20" i="9" s="1"/>
  <c r="G21" i="9" a="1"/>
  <c r="G21" i="9" s="1"/>
  <c r="J21" i="9" s="1"/>
  <c r="G22" i="9" a="1"/>
  <c r="G22" i="9" s="1"/>
  <c r="J22" i="9" s="1"/>
  <c r="G23" i="9" a="1"/>
  <c r="G23" i="9" s="1"/>
  <c r="J23" i="9" s="1"/>
  <c r="G24" i="9" a="1"/>
  <c r="G24" i="9" s="1"/>
  <c r="J24" i="9" s="1"/>
  <c r="G25" i="9" a="1"/>
  <c r="G25" i="9" s="1"/>
  <c r="J25" i="9" s="1"/>
  <c r="G26" i="9" a="1"/>
  <c r="G26" i="9" s="1"/>
  <c r="J26" i="9" s="1"/>
  <c r="G11" i="9" a="1"/>
  <c r="G11" i="9" s="1"/>
  <c r="J11" i="9" s="1"/>
  <c r="L11" i="9"/>
  <c r="N11" i="9" s="1"/>
  <c r="L12" i="9"/>
  <c r="N12" i="9" s="1"/>
  <c r="L13" i="9"/>
  <c r="N13" i="9" s="1"/>
  <c r="A2" i="6"/>
  <c r="A3" i="6"/>
  <c r="A4" i="6"/>
  <c r="A5" i="6"/>
  <c r="A6" i="6"/>
  <c r="A7" i="6"/>
  <c r="A8" i="6"/>
  <c r="A9" i="6"/>
  <c r="U2" i="14"/>
  <c r="U3" i="14"/>
  <c r="U4" i="14"/>
  <c r="U5" i="14"/>
  <c r="U6" i="14"/>
  <c r="U7" i="14"/>
  <c r="U8" i="14"/>
  <c r="U9" i="14"/>
  <c r="U10" i="14"/>
  <c r="U11" i="14"/>
  <c r="U12" i="14"/>
  <c r="U13" i="14"/>
  <c r="U14" i="14"/>
  <c r="U15" i="14"/>
  <c r="U16" i="14"/>
  <c r="U17" i="14"/>
  <c r="U2" i="7"/>
  <c r="U3" i="7"/>
  <c r="U4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X2" i="14"/>
  <c r="X3" i="14"/>
  <c r="X4" i="14"/>
  <c r="X5" i="14"/>
  <c r="X6" i="14"/>
  <c r="X7" i="14"/>
  <c r="X8" i="14"/>
  <c r="X9" i="14"/>
  <c r="X10" i="14"/>
  <c r="X11" i="14"/>
  <c r="X12" i="14"/>
  <c r="X13" i="14"/>
  <c r="X14" i="14"/>
  <c r="X15" i="14"/>
  <c r="X16" i="14"/>
  <c r="X17" i="14"/>
  <c r="V2" i="14"/>
  <c r="V3" i="14"/>
  <c r="V4" i="14"/>
  <c r="V5" i="14"/>
  <c r="V6" i="14"/>
  <c r="V7" i="14"/>
  <c r="V8" i="14"/>
  <c r="V9" i="14"/>
  <c r="V10" i="14"/>
  <c r="V11" i="14"/>
  <c r="V12" i="14"/>
  <c r="V13" i="14"/>
  <c r="V14" i="14"/>
  <c r="V15" i="14"/>
  <c r="V16" i="14"/>
  <c r="V17" i="14"/>
  <c r="S2" i="14"/>
  <c r="S3" i="14"/>
  <c r="S4" i="14"/>
  <c r="S5" i="14"/>
  <c r="S6" i="14"/>
  <c r="S7" i="14"/>
  <c r="S8" i="14"/>
  <c r="S9" i="14"/>
  <c r="S10" i="14"/>
  <c r="S11" i="14"/>
  <c r="S12" i="14"/>
  <c r="S13" i="14"/>
  <c r="S14" i="14"/>
  <c r="S15" i="14"/>
  <c r="S16" i="14"/>
  <c r="S17" i="14"/>
  <c r="L2" i="14"/>
  <c r="L3" i="14"/>
  <c r="L4" i="14"/>
  <c r="L5" i="14"/>
  <c r="L6" i="14"/>
  <c r="L7" i="14"/>
  <c r="L8" i="14"/>
  <c r="L9" i="14"/>
  <c r="L10" i="14"/>
  <c r="L11" i="14"/>
  <c r="L12" i="14"/>
  <c r="L13" i="14"/>
  <c r="L14" i="14"/>
  <c r="L15" i="14"/>
  <c r="L16" i="14"/>
  <c r="L17" i="14"/>
  <c r="K2" i="14"/>
  <c r="K3" i="14"/>
  <c r="K4" i="14"/>
  <c r="K5" i="14"/>
  <c r="K6" i="14"/>
  <c r="K7" i="14"/>
  <c r="K8" i="14"/>
  <c r="K9" i="14"/>
  <c r="K10" i="14"/>
  <c r="K11" i="14"/>
  <c r="K12" i="14"/>
  <c r="K13" i="14"/>
  <c r="K14" i="14"/>
  <c r="K15" i="14"/>
  <c r="K16" i="14"/>
  <c r="K17" i="14"/>
  <c r="J2" i="14"/>
  <c r="J3" i="14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H2" i="14"/>
  <c r="H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G2" i="14"/>
  <c r="G3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F2" i="14"/>
  <c r="F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D2" i="14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C2" i="14"/>
  <c r="C14" i="14"/>
  <c r="C15" i="14"/>
  <c r="B16" i="14"/>
  <c r="O3" i="14"/>
  <c r="O4" i="14"/>
  <c r="O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2" i="14"/>
  <c r="N3" i="14"/>
  <c r="N4" i="14"/>
  <c r="N5" i="14"/>
  <c r="N6" i="14"/>
  <c r="N7" i="14"/>
  <c r="N8" i="14"/>
  <c r="N9" i="14"/>
  <c r="N10" i="14"/>
  <c r="N11" i="14"/>
  <c r="N12" i="14"/>
  <c r="N13" i="14"/>
  <c r="N14" i="14"/>
  <c r="N15" i="14"/>
  <c r="N16" i="14"/>
  <c r="N17" i="14"/>
  <c r="N2" i="14"/>
  <c r="X3" i="7"/>
  <c r="X4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V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X2" i="7"/>
  <c r="S3" i="7"/>
  <c r="S4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V2" i="7"/>
  <c r="S2" i="7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2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2" i="7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2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2" i="7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2" i="7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2" i="7"/>
  <c r="F2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H3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2" i="7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2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2" i="7"/>
  <c r="B4" i="14" l="1"/>
  <c r="B5" i="14"/>
  <c r="C17" i="14"/>
  <c r="C16" i="14"/>
  <c r="B14" i="14"/>
  <c r="B2" i="14"/>
  <c r="B13" i="14"/>
  <c r="B6" i="14"/>
  <c r="C7" i="14"/>
  <c r="B8" i="14"/>
  <c r="B9" i="14"/>
  <c r="B10" i="14"/>
  <c r="B11" i="14"/>
  <c r="B12" i="14"/>
  <c r="B3" i="14"/>
  <c r="B15" i="14"/>
  <c r="C3" i="7" l="1"/>
  <c r="C4" i="7"/>
  <c r="B5" i="7"/>
  <c r="B6" i="7"/>
  <c r="B7" i="7"/>
  <c r="B8" i="7"/>
  <c r="C9" i="7"/>
  <c r="C10" i="7"/>
  <c r="C11" i="7"/>
  <c r="C12" i="7"/>
  <c r="B13" i="7"/>
  <c r="C14" i="7"/>
  <c r="B15" i="7"/>
  <c r="B16" i="7"/>
  <c r="B17" i="7"/>
  <c r="C2" i="7"/>
  <c r="R3" i="7"/>
  <c r="S9" i="9"/>
  <c r="Y4" i="7" s="1"/>
  <c r="Q9" i="9"/>
  <c r="M9" i="9"/>
  <c r="M4" i="7"/>
  <c r="M5" i="7"/>
  <c r="M6" i="7"/>
  <c r="M7" i="7"/>
  <c r="M8" i="7"/>
  <c r="M9" i="7"/>
  <c r="M10" i="7"/>
  <c r="M11" i="7"/>
  <c r="M16" i="7"/>
  <c r="M17" i="7"/>
  <c r="S9" i="12"/>
  <c r="Y14" i="14" s="1"/>
  <c r="Q9" i="12"/>
  <c r="W15" i="14"/>
  <c r="M7" i="14"/>
  <c r="M8" i="14"/>
  <c r="M9" i="14"/>
  <c r="M10" i="14"/>
  <c r="M12" i="14"/>
  <c r="M13" i="14"/>
  <c r="M14" i="14"/>
  <c r="M17" i="14"/>
  <c r="M2" i="14"/>
  <c r="P7" i="14"/>
  <c r="P2" i="14"/>
  <c r="S27" i="12"/>
  <c r="Q27" i="12"/>
  <c r="M27" i="12"/>
  <c r="I27" i="12"/>
  <c r="H27" i="12"/>
  <c r="L26" i="12"/>
  <c r="L25" i="12"/>
  <c r="L24" i="12"/>
  <c r="L23" i="12"/>
  <c r="L22" i="12"/>
  <c r="L21" i="12"/>
  <c r="L20" i="12"/>
  <c r="L19" i="12"/>
  <c r="R10" i="14" s="1"/>
  <c r="L18" i="12"/>
  <c r="L17" i="12"/>
  <c r="L16" i="12"/>
  <c r="R7" i="14" s="1"/>
  <c r="L15" i="12"/>
  <c r="L14" i="12"/>
  <c r="L13" i="12"/>
  <c r="L12" i="12"/>
  <c r="N12" i="12" s="1"/>
  <c r="L11" i="12"/>
  <c r="N11" i="12" s="1"/>
  <c r="P4" i="7"/>
  <c r="P5" i="7"/>
  <c r="P6" i="7"/>
  <c r="R4" i="7"/>
  <c r="L14" i="9"/>
  <c r="R5" i="7" s="1"/>
  <c r="L15" i="9"/>
  <c r="R6" i="7" s="1"/>
  <c r="L16" i="9"/>
  <c r="R7" i="7" s="1"/>
  <c r="L17" i="9"/>
  <c r="R8" i="7" s="1"/>
  <c r="L18" i="9"/>
  <c r="R9" i="7" s="1"/>
  <c r="L19" i="9"/>
  <c r="R10" i="7" s="1"/>
  <c r="L20" i="9"/>
  <c r="R11" i="7" s="1"/>
  <c r="L21" i="9"/>
  <c r="R12" i="7" s="1"/>
  <c r="L22" i="9"/>
  <c r="R13" i="7" s="1"/>
  <c r="L23" i="9"/>
  <c r="R14" i="7" s="1"/>
  <c r="L24" i="9"/>
  <c r="R15" i="7" s="1"/>
  <c r="L25" i="9"/>
  <c r="R16" i="7" s="1"/>
  <c r="L26" i="9"/>
  <c r="R17" i="7" s="1"/>
  <c r="S27" i="9"/>
  <c r="Q27" i="9"/>
  <c r="M27" i="9"/>
  <c r="I27" i="9"/>
  <c r="H27" i="9"/>
  <c r="C3" i="6"/>
  <c r="B3" i="6"/>
  <c r="D3" i="6"/>
  <c r="E3" i="6"/>
  <c r="F3" i="6"/>
  <c r="G3" i="6"/>
  <c r="H3" i="6"/>
  <c r="I3" i="6"/>
  <c r="J3" i="6"/>
  <c r="K3" i="6"/>
  <c r="L3" i="6"/>
  <c r="M3" i="6"/>
  <c r="N3" i="6"/>
  <c r="O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B5" i="6"/>
  <c r="D5" i="6"/>
  <c r="E5" i="6"/>
  <c r="F5" i="6"/>
  <c r="G5" i="6"/>
  <c r="H5" i="6"/>
  <c r="I5" i="6"/>
  <c r="J5" i="6"/>
  <c r="K5" i="6"/>
  <c r="L5" i="6"/>
  <c r="M5" i="6"/>
  <c r="N5" i="6"/>
  <c r="O5" i="6"/>
  <c r="B6" i="6"/>
  <c r="D6" i="6"/>
  <c r="E6" i="6"/>
  <c r="F6" i="6"/>
  <c r="G6" i="6"/>
  <c r="H6" i="6"/>
  <c r="I6" i="6"/>
  <c r="J6" i="6"/>
  <c r="K6" i="6"/>
  <c r="L6" i="6"/>
  <c r="M6" i="6"/>
  <c r="N6" i="6"/>
  <c r="O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C8" i="6"/>
  <c r="B8" i="6"/>
  <c r="D8" i="6"/>
  <c r="E8" i="6"/>
  <c r="F8" i="6"/>
  <c r="G8" i="6"/>
  <c r="H8" i="6"/>
  <c r="I8" i="6"/>
  <c r="J8" i="6"/>
  <c r="K8" i="6"/>
  <c r="L8" i="6"/>
  <c r="M8" i="6"/>
  <c r="N8" i="6"/>
  <c r="O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G2" i="6"/>
  <c r="F2" i="6"/>
  <c r="E2" i="6"/>
  <c r="D2" i="6"/>
  <c r="I2" i="6"/>
  <c r="J2" i="6"/>
  <c r="K2" i="6"/>
  <c r="L2" i="6"/>
  <c r="M2" i="6"/>
  <c r="N2" i="6"/>
  <c r="O2" i="6"/>
  <c r="H2" i="6"/>
  <c r="C2" i="6"/>
  <c r="B2" i="6"/>
  <c r="W12" i="7" l="1"/>
  <c r="W2" i="7"/>
  <c r="P12" i="14"/>
  <c r="C6" i="6"/>
  <c r="C5" i="6"/>
  <c r="P17" i="14"/>
  <c r="P8" i="7"/>
  <c r="P17" i="7"/>
  <c r="P16" i="7"/>
  <c r="P9" i="7"/>
  <c r="P9" i="14"/>
  <c r="P8" i="14"/>
  <c r="R2" i="14"/>
  <c r="R14" i="14"/>
  <c r="P11" i="14"/>
  <c r="M11" i="14"/>
  <c r="P5" i="14"/>
  <c r="M5" i="14"/>
  <c r="R13" i="14"/>
  <c r="R5" i="14"/>
  <c r="R9" i="14"/>
  <c r="P6" i="14"/>
  <c r="M6" i="14"/>
  <c r="P16" i="14"/>
  <c r="M16" i="14"/>
  <c r="P4" i="14"/>
  <c r="M4" i="14"/>
  <c r="R4" i="14"/>
  <c r="R6" i="14"/>
  <c r="R8" i="14"/>
  <c r="R11" i="14"/>
  <c r="P15" i="14"/>
  <c r="M15" i="14"/>
  <c r="P3" i="14"/>
  <c r="M3" i="14"/>
  <c r="R12" i="14"/>
  <c r="R15" i="14"/>
  <c r="P14" i="14"/>
  <c r="R16" i="14"/>
  <c r="P13" i="14"/>
  <c r="U16" i="12"/>
  <c r="R17" i="14"/>
  <c r="P10" i="14"/>
  <c r="N16" i="9"/>
  <c r="P14" i="7"/>
  <c r="M14" i="7"/>
  <c r="N15" i="9"/>
  <c r="P13" i="7"/>
  <c r="M13" i="7"/>
  <c r="N26" i="9"/>
  <c r="N14" i="9"/>
  <c r="P12" i="7"/>
  <c r="M12" i="7"/>
  <c r="N24" i="9"/>
  <c r="P11" i="7"/>
  <c r="N23" i="9"/>
  <c r="N25" i="9"/>
  <c r="P10" i="7"/>
  <c r="N22" i="9"/>
  <c r="N21" i="9"/>
  <c r="N20" i="9"/>
  <c r="P2" i="7"/>
  <c r="M2" i="7"/>
  <c r="P7" i="7"/>
  <c r="N19" i="9"/>
  <c r="N18" i="9"/>
  <c r="N17" i="9"/>
  <c r="P15" i="7"/>
  <c r="M15" i="7"/>
  <c r="P3" i="7"/>
  <c r="M3" i="7"/>
  <c r="R3" i="14"/>
  <c r="R2" i="7"/>
  <c r="W3" i="14"/>
  <c r="W16" i="14"/>
  <c r="W4" i="14"/>
  <c r="W11" i="14"/>
  <c r="W6" i="14"/>
  <c r="W13" i="14"/>
  <c r="W7" i="14"/>
  <c r="W17" i="14"/>
  <c r="W14" i="14"/>
  <c r="W9" i="14"/>
  <c r="W12" i="14"/>
  <c r="B4" i="7"/>
  <c r="C17" i="7"/>
  <c r="Y6" i="14"/>
  <c r="Y12" i="14"/>
  <c r="Y17" i="14"/>
  <c r="Y9" i="14"/>
  <c r="Y11" i="14"/>
  <c r="Y7" i="14"/>
  <c r="Y16" i="14"/>
  <c r="Y4" i="14"/>
  <c r="Y5" i="14"/>
  <c r="Y10" i="7"/>
  <c r="Y9" i="7"/>
  <c r="Y8" i="7"/>
  <c r="Y7" i="7"/>
  <c r="Y12" i="7"/>
  <c r="W10" i="7"/>
  <c r="W9" i="7"/>
  <c r="Y14" i="7"/>
  <c r="W11" i="7"/>
  <c r="Y15" i="7"/>
  <c r="Y13" i="7"/>
  <c r="Y3" i="7"/>
  <c r="W7" i="7"/>
  <c r="Y11" i="7"/>
  <c r="W8" i="7"/>
  <c r="W6" i="7"/>
  <c r="W17" i="7"/>
  <c r="W5" i="7"/>
  <c r="W16" i="7"/>
  <c r="W15" i="7"/>
  <c r="W3" i="7"/>
  <c r="W14" i="7"/>
  <c r="Y2" i="7"/>
  <c r="Y6" i="7"/>
  <c r="W13" i="7"/>
  <c r="Y17" i="7"/>
  <c r="Y5" i="7"/>
  <c r="Y16" i="7"/>
  <c r="B9" i="7"/>
  <c r="Y10" i="14"/>
  <c r="W8" i="14"/>
  <c r="Y13" i="14"/>
  <c r="Y8" i="14"/>
  <c r="Y3" i="14"/>
  <c r="W10" i="14"/>
  <c r="Y15" i="14"/>
  <c r="W5" i="14"/>
  <c r="B14" i="7"/>
  <c r="C13" i="7"/>
  <c r="B11" i="7"/>
  <c r="B12" i="7"/>
  <c r="C7" i="7"/>
  <c r="B10" i="7"/>
  <c r="C8" i="7"/>
  <c r="B3" i="7"/>
  <c r="C5" i="7"/>
  <c r="C15" i="7"/>
  <c r="C16" i="7"/>
  <c r="C6" i="7"/>
  <c r="B2" i="7"/>
  <c r="N27" i="12" l="1"/>
  <c r="Y2" i="14"/>
  <c r="T27" i="12"/>
  <c r="W2" i="14"/>
  <c r="R27" i="12"/>
  <c r="U23" i="12"/>
  <c r="U19" i="12"/>
  <c r="Z10" i="14" s="1"/>
  <c r="U21" i="12"/>
  <c r="Z12" i="14" s="1"/>
  <c r="U13" i="12"/>
  <c r="Z4" i="14" s="1"/>
  <c r="U24" i="12"/>
  <c r="Z15" i="14" s="1"/>
  <c r="U24" i="9"/>
  <c r="Z15" i="7" s="1"/>
  <c r="U23" i="9"/>
  <c r="Z14" i="7" s="1"/>
  <c r="U17" i="9"/>
  <c r="Z8" i="7" s="1"/>
  <c r="U16" i="9"/>
  <c r="Z7" i="7" s="1"/>
  <c r="U18" i="9"/>
  <c r="Z9" i="7" s="1"/>
  <c r="U20" i="9"/>
  <c r="Z11" i="7" s="1"/>
  <c r="U19" i="9"/>
  <c r="Z10" i="7" s="1"/>
  <c r="U14" i="9"/>
  <c r="Z5" i="7" s="1"/>
  <c r="U22" i="9"/>
  <c r="Z13" i="7" s="1"/>
  <c r="U15" i="9"/>
  <c r="Z6" i="7" s="1"/>
  <c r="U12" i="9"/>
  <c r="Z3" i="7" s="1"/>
  <c r="W4" i="7"/>
  <c r="U13" i="9"/>
  <c r="Z4" i="7" s="1"/>
  <c r="U26" i="9"/>
  <c r="Z17" i="7" s="1"/>
  <c r="U21" i="9"/>
  <c r="Z12" i="7" s="1"/>
  <c r="U25" i="9"/>
  <c r="Z16" i="7" s="1"/>
  <c r="U26" i="12"/>
  <c r="Z17" i="14" s="1"/>
  <c r="U20" i="12"/>
  <c r="Z11" i="14" s="1"/>
  <c r="U25" i="12"/>
  <c r="Z16" i="14" s="1"/>
  <c r="U12" i="12"/>
  <c r="Z3" i="14" s="1"/>
  <c r="U17" i="12"/>
  <c r="Z8" i="14" s="1"/>
  <c r="U11" i="12"/>
  <c r="U18" i="12"/>
  <c r="Z9" i="14" s="1"/>
  <c r="U22" i="12"/>
  <c r="Z13" i="14" s="1"/>
  <c r="U15" i="12"/>
  <c r="Z6" i="14" s="1"/>
  <c r="U14" i="12"/>
  <c r="Z5" i="14" s="1"/>
  <c r="U11" i="9"/>
  <c r="Q8" i="14"/>
  <c r="T8" i="14"/>
  <c r="T9" i="14"/>
  <c r="Q9" i="14"/>
  <c r="J27" i="12"/>
  <c r="Z7" i="14"/>
  <c r="Q7" i="14"/>
  <c r="T7" i="14"/>
  <c r="Q15" i="14"/>
  <c r="T15" i="14"/>
  <c r="Q6" i="14"/>
  <c r="T6" i="14"/>
  <c r="Q5" i="14"/>
  <c r="T5" i="14"/>
  <c r="T12" i="14"/>
  <c r="Q12" i="14"/>
  <c r="Q4" i="14"/>
  <c r="T4" i="14"/>
  <c r="Q13" i="14"/>
  <c r="T13" i="14"/>
  <c r="Q17" i="14"/>
  <c r="T17" i="14"/>
  <c r="T10" i="14"/>
  <c r="Q10" i="14"/>
  <c r="T11" i="14"/>
  <c r="Q11" i="14"/>
  <c r="T16" i="14"/>
  <c r="Q16" i="14"/>
  <c r="Z14" i="14"/>
  <c r="Q14" i="14"/>
  <c r="T14" i="14"/>
  <c r="Q10" i="7"/>
  <c r="T10" i="7"/>
  <c r="Q15" i="7"/>
  <c r="T15" i="7"/>
  <c r="Q12" i="7"/>
  <c r="T12" i="7"/>
  <c r="Q9" i="7"/>
  <c r="T9" i="7"/>
  <c r="Q5" i="7"/>
  <c r="T5" i="7"/>
  <c r="Q11" i="7"/>
  <c r="T11" i="7"/>
  <c r="Q13" i="7"/>
  <c r="T13" i="7"/>
  <c r="T6" i="7"/>
  <c r="Q6" i="7"/>
  <c r="Q4" i="7"/>
  <c r="T4" i="7"/>
  <c r="J27" i="9"/>
  <c r="Q16" i="7"/>
  <c r="T16" i="7"/>
  <c r="Q17" i="7"/>
  <c r="T17" i="7"/>
  <c r="Q8" i="7"/>
  <c r="T8" i="7"/>
  <c r="Q14" i="7"/>
  <c r="T14" i="7"/>
  <c r="T7" i="7"/>
  <c r="Q7" i="7"/>
  <c r="Q3" i="14"/>
  <c r="T3" i="14"/>
  <c r="Q2" i="14"/>
  <c r="T2" i="14"/>
  <c r="T3" i="7"/>
  <c r="Q3" i="7"/>
  <c r="Q2" i="7"/>
  <c r="T2" i="7"/>
  <c r="N27" i="9"/>
  <c r="T27" i="9"/>
  <c r="R27" i="9"/>
  <c r="U27" i="12" l="1"/>
  <c r="Z2" i="14"/>
  <c r="Z2" i="7"/>
  <c r="U27" i="9"/>
  <c r="I18" i="2"/>
  <c r="H18" i="2"/>
  <c r="G18" i="2"/>
  <c r="F18" i="2"/>
  <c r="E18" i="2"/>
  <c r="D18" i="2" l="1"/>
  <c r="C1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<sst xmlns="http://schemas.openxmlformats.org/spreadsheetml/2006/main" count="247" uniqueCount="148">
  <si>
    <t xml:space="preserve">                     ONTARIO INTERNATIONAL AIRPORT AUTHORITY</t>
  </si>
  <si>
    <t>AIRPORT:</t>
  </si>
  <si>
    <t>Ontario International Airport (ONT)</t>
  </si>
  <si>
    <t>MONTH/YEAR</t>
  </si>
  <si>
    <t>AIRLINE:</t>
  </si>
  <si>
    <t>TERMINAL</t>
  </si>
  <si>
    <t xml:space="preserve">No.of Scheduled Ops </t>
  </si>
  <si>
    <t>Number of Scheduled Passengers</t>
  </si>
  <si>
    <t xml:space="preserve">Number of Charter Ops </t>
  </si>
  <si>
    <t>Number of Charter Passengers</t>
  </si>
  <si>
    <t>Number of Cargo-Only Operations</t>
  </si>
  <si>
    <t>Freight (Lbs.)</t>
  </si>
  <si>
    <t>Mail (Lbs.)</t>
  </si>
  <si>
    <t>DOMESTIC DEPARTURES (Excluding Transit)</t>
  </si>
  <si>
    <t>DOMESTIC ARRIVALS (Excluding Transit)</t>
  </si>
  <si>
    <t>INTERNATIONAL DEPARTURES (Excluding Transit)</t>
  </si>
  <si>
    <t>INTERNATIONAL ARRIVALS1 (Excluding Transit)</t>
  </si>
  <si>
    <t>DOMESTIC TRANSIT/THRU DEPARTURES</t>
  </si>
  <si>
    <t>DOMESTIC TRANSIT/THRU ARRIVALS</t>
  </si>
  <si>
    <t>INTERNATIONAL TRANSIT/THRU DEPARTURES</t>
  </si>
  <si>
    <t>INTERNATIONAL TRANSIT/THRU ARRIVALS</t>
  </si>
  <si>
    <t>TOTALS</t>
  </si>
  <si>
    <t>1  Specify whether these are (1a) U.S. Customs cleared or (1b) pre-cleared passengers</t>
  </si>
  <si>
    <t xml:space="preserve">Report must be received within ten (10) days following </t>
  </si>
  <si>
    <t>the end of the calendar month of operation</t>
  </si>
  <si>
    <t>Signature/Date</t>
  </si>
  <si>
    <t>Mail, Fax, or E-mail reports to:</t>
  </si>
  <si>
    <t>Entered By/Date</t>
  </si>
  <si>
    <t>OIAA Use Only</t>
  </si>
  <si>
    <t>Print Name/Title</t>
  </si>
  <si>
    <t>Attn: OIAA Accounting Office</t>
  </si>
  <si>
    <t>Phone # (909) 544-5261</t>
  </si>
  <si>
    <t>1923 E. Avion Street</t>
  </si>
  <si>
    <t>Fax # (909) 937-8498</t>
  </si>
  <si>
    <t>Ontario, CA  91761</t>
  </si>
  <si>
    <t>Landingreports@flyontario.com</t>
  </si>
  <si>
    <t>Telephone/Fax</t>
  </si>
  <si>
    <t>E-mail Address</t>
  </si>
  <si>
    <t>ONTARIO INTERNATIONAL AIRPORT AUTHORITY (OIAA)</t>
  </si>
  <si>
    <t>MONTHLY OPERATIONS, GATE USE AND PARKING REPORT</t>
  </si>
  <si>
    <t>MONTH/YEAR:</t>
  </si>
  <si>
    <t>TERMINAL:</t>
  </si>
  <si>
    <t>(Check one)</t>
  </si>
  <si>
    <t>PAX</t>
  </si>
  <si>
    <t>FREIGHT</t>
  </si>
  <si>
    <t>COMBI</t>
  </si>
  <si>
    <t>MAX GROSS LANDING WEIGHT (rounded to nearest thousand)</t>
  </si>
  <si>
    <t>NO. OF SCHEDULED LANDINGS</t>
  </si>
  <si>
    <t>NO. OF DIVERSION LANDINGS</t>
  </si>
  <si>
    <t>TOTAL LANDING FEE</t>
  </si>
  <si>
    <t>TOTAL FEES</t>
  </si>
  <si>
    <t>WEIGHT</t>
  </si>
  <si>
    <t>DAYS</t>
  </si>
  <si>
    <t>FEE</t>
  </si>
  <si>
    <t xml:space="preserve">TOTALS </t>
  </si>
  <si>
    <t>1 - Landing weight should be rounded to the nearest thousand pounds.</t>
  </si>
  <si>
    <t>Airline Details:</t>
  </si>
  <si>
    <t>Signature</t>
  </si>
  <si>
    <t>Remit Payment To:</t>
  </si>
  <si>
    <t>Email Reports To:</t>
  </si>
  <si>
    <t>Ontario International Airport Authority
1923 East Avion Street
Ontario, CA 91761</t>
  </si>
  <si>
    <t>landingreports@flyontario.com</t>
  </si>
  <si>
    <t>Entered by/Date</t>
  </si>
  <si>
    <t>Phone: (909) 544-5261</t>
  </si>
  <si>
    <t>Print Name / Title</t>
  </si>
  <si>
    <t>Date Submitted</t>
  </si>
  <si>
    <t>Telephone / Email Address</t>
  </si>
  <si>
    <t>event_month</t>
  </si>
  <si>
    <t>event_year</t>
  </si>
  <si>
    <t>airline</t>
  </si>
  <si>
    <t>terminal</t>
  </si>
  <si>
    <t>air_traffic_type</t>
  </si>
  <si>
    <t>num_of_scheduled_ops</t>
  </si>
  <si>
    <t>num_of_scheduled_passengers</t>
  </si>
  <si>
    <t>num_chartered_ops</t>
  </si>
  <si>
    <t>num_of_chartered_passengers</t>
  </si>
  <si>
    <t>num_of_cargo_ops</t>
  </si>
  <si>
    <t>freight_pounds</t>
  </si>
  <si>
    <t>mail_pounds</t>
  </si>
  <si>
    <t>event_month_year</t>
  </si>
  <si>
    <t>submission_date</t>
  </si>
  <si>
    <t>submitter</t>
  </si>
  <si>
    <t>Aircraft</t>
  </si>
  <si>
    <t>aircraft</t>
  </si>
  <si>
    <t>pax</t>
  </si>
  <si>
    <t>freight</t>
  </si>
  <si>
    <t>combi</t>
  </si>
  <si>
    <t>max_gross_landing_weight</t>
  </si>
  <si>
    <t>max_gross_landing_rate</t>
  </si>
  <si>
    <t>num_of_scheduled_landings</t>
  </si>
  <si>
    <t>num_diversion_landings</t>
  </si>
  <si>
    <t>total_landing_fee</t>
  </si>
  <si>
    <t>total_fees</t>
  </si>
  <si>
    <t xml:space="preserve">                    MONTHLY AIR TRAFFIC REPORT</t>
  </si>
  <si>
    <t>241+</t>
  </si>
  <si>
    <t>Multiplier</t>
  </si>
  <si>
    <t>NO. OF SEATS</t>
  </si>
  <si>
    <t>MULTIPLIER</t>
  </si>
  <si>
    <t>TURNS</t>
  </si>
  <si>
    <t>RATE</t>
  </si>
  <si>
    <t>Signatory</t>
  </si>
  <si>
    <t>Non-Signatory</t>
  </si>
  <si>
    <t>Non-Pref. Terminal Gate Use Fee</t>
  </si>
  <si>
    <t>Landing Fee - Aircraft over 25,000 lbs</t>
  </si>
  <si>
    <t>Landing Fee - Aircraft over 12,500 lbs up to 25,000 lbs</t>
  </si>
  <si>
    <t>Unit</t>
  </si>
  <si>
    <t>Per 1,000 lbs MGLW</t>
  </si>
  <si>
    <t>Per Landing</t>
  </si>
  <si>
    <t>Landing Fee - Aircraft less than 12,500 lbs</t>
  </si>
  <si>
    <t>Per Turn</t>
  </si>
  <si>
    <t>Per Gate Use Fee - Tier Chart</t>
  </si>
  <si>
    <t>Tier</t>
  </si>
  <si>
    <t>Seats</t>
  </si>
  <si>
    <t>0 - 120</t>
  </si>
  <si>
    <t>121 - 180</t>
  </si>
  <si>
    <t>181 - 240</t>
  </si>
  <si>
    <t>/ TURN</t>
  </si>
  <si>
    <t>/ 1000 lbs</t>
  </si>
  <si>
    <t>Aircraft Parking Rate per Airplane (Diversions)</t>
  </si>
  <si>
    <t>Aircraft Parking Rate per Airplane (Non-Diversions)</t>
  </si>
  <si>
    <t xml:space="preserve">SCHEDULED AIRCRAFT 
PARKING @ </t>
  </si>
  <si>
    <t xml:space="preserve">DIVERSION
AIRCRAFT 
PARKING @ </t>
  </si>
  <si>
    <t>(SIGNATORY)</t>
  </si>
  <si>
    <t>(NON-SIGNATORY)</t>
  </si>
  <si>
    <t>no_of_seats</t>
  </si>
  <si>
    <t>multiplier</t>
  </si>
  <si>
    <t>turns</t>
  </si>
  <si>
    <t>turn_fee</t>
  </si>
  <si>
    <t>parking_days</t>
  </si>
  <si>
    <t>parking_fee</t>
  </si>
  <si>
    <t>diversion_days</t>
  </si>
  <si>
    <t>diversion_fee</t>
  </si>
  <si>
    <t>GATE NO.</t>
  </si>
  <si>
    <t>6 - Non-pref gates used means using a gate that is not your assigned preferential gate.</t>
  </si>
  <si>
    <t>gate_no</t>
  </si>
  <si>
    <t>NON-REV?</t>
  </si>
  <si>
    <t>COMMON USE /NON-PREF GATE USED</t>
  </si>
  <si>
    <t>COMMON USE 
/NON-PREF GATE USED</t>
  </si>
  <si>
    <t>COMMENTS FOR GATE USE</t>
  </si>
  <si>
    <t xml:space="preserve">TERMINAL GATE USE FEE OF 
NON-PREF/COMMON USE GATES @ </t>
  </si>
  <si>
    <t>Fiscal Year 2026-2027 Rates and Charges Schedule</t>
  </si>
  <si>
    <t>2 - Signatory: $1.68 / 1000 lbs MGLW; Non-Signatory: $2.11 / 1000 lbs MGLW.</t>
  </si>
  <si>
    <t>3 - Non-Preferential Terminal Gate Use Fee: Signatory, $271.92 per turn, Non-Signatory: $339.90 per turn</t>
  </si>
  <si>
    <t>4 - Aircraft over 12,500 lbs up to 25,000 lbs: Signatory $60.00/landing, Non-Signatory $75.00/landing</t>
  </si>
  <si>
    <t>5 - Aircraft less than 12,500 lbs: Signatory $32.00/landing, Non-Signatory $40.00/landing</t>
  </si>
  <si>
    <t>Revised
7/20/2026</t>
  </si>
  <si>
    <t>Revised
7/20/26</t>
  </si>
  <si>
    <t>Revised 7/20/26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</si>
</sst>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[$-409]mmmm\-yy;@"/>
    <numFmt numFmtId="166" formatCode="#,###,&quot;,000&quot;"/>
  </numFmts>
  <fonts count="41" x14ac:knownFonts="1">
    <font>
      <sz val="10"/>
      <color theme="1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0"/>
      <color theme="1"/>
      <name val="Open Sans"/>
      <family val="2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  <font>
      <i/>
      <sz val="9"/>
      <color theme="1"/>
      <name val="Open Sans"/>
      <family val="2"/>
    </font>
    <font>
      <b/>
      <sz val="8"/>
      <color theme="1"/>
      <name val="Open Sans"/>
      <family val="2"/>
    </font>
    <font>
      <b/>
      <sz val="9"/>
      <color theme="1"/>
      <name val="Open Sans"/>
      <family val="2"/>
    </font>
    <font>
      <sz val="10"/>
      <name val="Open Sans"/>
      <family val="2"/>
    </font>
    <font>
      <b/>
      <i/>
      <sz val="8"/>
      <color theme="1"/>
      <name val="Open Sans"/>
      <family val="2"/>
    </font>
    <font>
      <sz val="11"/>
      <name val="Open Sans"/>
      <family val="2"/>
    </font>
    <font>
      <i/>
      <sz val="10"/>
      <color theme="1"/>
      <name val="Open Sans"/>
      <family val="2"/>
    </font>
    <font>
      <i/>
      <u/>
      <sz val="10"/>
      <color rgb="FF0000FF"/>
      <name val="Arial"/>
      <family val="2"/>
    </font>
    <font>
      <b/>
      <sz val="10"/>
      <color rgb="FF0000FF"/>
      <name val="Open Sans"/>
      <family val="2"/>
    </font>
    <font>
      <b/>
      <sz val="16"/>
      <name val="Open Sans"/>
      <family val="2"/>
    </font>
    <font>
      <b/>
      <sz val="14"/>
      <name val="Open Sans"/>
      <family val="2"/>
    </font>
    <font>
      <b/>
      <sz val="12"/>
      <name val="Open Sans"/>
      <family val="2"/>
    </font>
    <font>
      <b/>
      <sz val="16"/>
      <color rgb="FFFF0000"/>
      <name val="Open Sans"/>
      <family val="2"/>
    </font>
    <font>
      <b/>
      <sz val="10"/>
      <name val="Open Sans"/>
      <family val="2"/>
    </font>
    <font>
      <b/>
      <sz val="8"/>
      <name val="Open Sans"/>
      <family val="2"/>
    </font>
    <font>
      <b/>
      <vertAlign val="superscript"/>
      <sz val="10"/>
      <name val="Open Sans"/>
      <family val="2"/>
    </font>
    <font>
      <sz val="10"/>
      <color rgb="FFFFFFFF"/>
      <name val="Open Sans"/>
      <family val="2"/>
    </font>
    <font>
      <sz val="12"/>
      <name val="Open Sans"/>
      <family val="2"/>
    </font>
    <font>
      <sz val="9"/>
      <name val="Open Sans"/>
      <family val="2"/>
    </font>
    <font>
      <b/>
      <sz val="9"/>
      <name val="Open Sans"/>
      <family val="2"/>
    </font>
    <font>
      <u/>
      <sz val="9"/>
      <color rgb="FF0000FF"/>
      <name val="Open Sans"/>
      <family val="2"/>
    </font>
    <font>
      <b/>
      <u/>
      <sz val="9"/>
      <name val="Open Sans"/>
      <family val="2"/>
    </font>
    <font>
      <b/>
      <sz val="16"/>
      <color theme="1"/>
      <name val="Open Sans"/>
      <family val="2"/>
    </font>
    <font>
      <b/>
      <sz val="12"/>
      <color theme="1"/>
      <name val="Open Sans"/>
      <family val="2"/>
    </font>
    <font>
      <i/>
      <sz val="9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0"/>
      <name val="Open Sans"/>
      <family val="2"/>
    </font>
    <font>
      <i/>
      <sz val="10"/>
      <color theme="1"/>
      <name val="Arial Narrow"/>
      <family val="2"/>
    </font>
    <font>
      <sz val="8"/>
      <name val="Arial"/>
      <family val="2"/>
    </font>
    <font>
      <b/>
      <sz val="12"/>
      <color theme="0"/>
      <name val="Open Sans"/>
      <family val="2"/>
    </font>
    <font>
      <b/>
      <sz val="11"/>
      <color theme="0"/>
      <name val="Open Sans"/>
      <family val="2"/>
    </font>
    <font>
      <b/>
      <i/>
      <sz val="10"/>
      <color theme="1"/>
      <name val="Open Sans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D2C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418B"/>
        <bgColor indexed="64"/>
      </patternFill>
    </fill>
    <fill>
      <patternFill patternType="solid">
        <fgColor rgb="FF25C1D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>
      <protection locked="0"/>
    </xf>
    <xf numFmtId="0" fontId="1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4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14" fillId="0" borderId="0" xfId="0" applyFont="1"/>
    <xf numFmtId="16" fontId="0" fillId="0" borderId="0" xfId="0" applyNumberFormat="1"/>
    <xf numFmtId="14" fontId="0" fillId="0" borderId="0" xfId="0" applyNumberFormat="1"/>
    <xf numFmtId="0" fontId="35" fillId="5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7" fillId="8" borderId="8" xfId="0" applyFont="1" applyFill="1" applyBorder="1"/>
    <xf numFmtId="0" fontId="7" fillId="8" borderId="8" xfId="0" applyFont="1" applyFill="1" applyBorder="1" applyAlignment="1">
      <alignment horizontal="center"/>
    </xf>
    <xf numFmtId="0" fontId="7" fillId="8" borderId="7" xfId="0" applyFont="1" applyFill="1" applyBorder="1" applyAlignment="1">
      <alignment horizontal="center"/>
    </xf>
    <xf numFmtId="0" fontId="7" fillId="0" borderId="24" xfId="0" applyFont="1" applyBorder="1"/>
    <xf numFmtId="44" fontId="4" fillId="0" borderId="24" xfId="3" applyFont="1" applyBorder="1" applyProtection="1"/>
    <xf numFmtId="0" fontId="4" fillId="0" borderId="24" xfId="0" applyFont="1" applyBorder="1"/>
    <xf numFmtId="0" fontId="4" fillId="0" borderId="7" xfId="0" applyFont="1" applyBorder="1" applyAlignment="1">
      <alignment horizontal="left"/>
    </xf>
    <xf numFmtId="0" fontId="4" fillId="0" borderId="7" xfId="0" applyFont="1" applyBorder="1"/>
    <xf numFmtId="9" fontId="4" fillId="0" borderId="7" xfId="0" applyNumberFormat="1" applyFont="1" applyBorder="1"/>
    <xf numFmtId="0" fontId="7" fillId="0" borderId="7" xfId="0" applyFont="1" applyBorder="1"/>
    <xf numFmtId="44" fontId="4" fillId="0" borderId="7" xfId="3" applyFont="1" applyBorder="1" applyProtection="1"/>
    <xf numFmtId="44" fontId="4" fillId="0" borderId="7" xfId="3" applyFont="1" applyFill="1" applyBorder="1" applyProtection="1"/>
    <xf numFmtId="4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44" fontId="17" fillId="0" borderId="0" xfId="3" applyFont="1" applyFill="1" applyBorder="1" applyAlignment="1" applyProtection="1">
      <alignment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/>
    <xf numFmtId="41" fontId="0" fillId="0" borderId="0" xfId="0" applyNumberFormat="1"/>
    <xf numFmtId="44" fontId="0" fillId="0" borderId="0" xfId="0" applyNumberFormat="1"/>
    <xf numFmtId="43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9" xfId="0" applyFont="1" applyBorder="1" applyAlignment="1" applyProtection="1">
      <alignment horizontal="center"/>
      <protection locked="0"/>
    </xf>
    <xf numFmtId="165" fontId="5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6" borderId="8" xfId="0" applyFont="1" applyFill="1" applyBorder="1" applyAlignment="1" applyProtection="1">
      <alignment horizontal="center" wrapText="1"/>
      <protection locked="0"/>
    </xf>
    <xf numFmtId="0" fontId="7" fillId="0" borderId="8" xfId="0" applyFont="1" applyBorder="1" applyAlignment="1" applyProtection="1">
      <alignment horizontal="center" wrapText="1"/>
      <protection locked="0"/>
    </xf>
    <xf numFmtId="0" fontId="7" fillId="0" borderId="29" xfId="0" applyFont="1" applyBorder="1" applyAlignment="1" applyProtection="1">
      <alignment horizontal="center" wrapText="1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vertical="center"/>
      <protection locked="0"/>
    </xf>
    <xf numFmtId="0" fontId="22" fillId="0" borderId="24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24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6" fontId="7" fillId="0" borderId="24" xfId="0" applyNumberFormat="1" applyFont="1" applyBorder="1" applyAlignment="1" applyProtection="1">
      <alignment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43" fontId="4" fillId="0" borderId="24" xfId="0" applyNumberFormat="1" applyFont="1" applyBorder="1" applyAlignment="1" applyProtection="1">
      <alignment horizontal="right" vertical="center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22" fillId="0" borderId="14" xfId="2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6" fontId="7" fillId="0" borderId="7" xfId="0" applyNumberFormat="1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9" fontId="17" fillId="9" borderId="24" xfId="4" applyFont="1" applyFill="1" applyBorder="1" applyAlignment="1" applyProtection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12" fillId="0" borderId="24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4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14" xfId="2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4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0" fillId="0" borderId="0" xfId="0" applyFont="1" applyAlignment="1" applyProtection="1">
      <alignment horizontal="right"/>
      <protection locked="0"/>
    </xf>
    <xf numFmtId="0" fontId="20" fillId="0" borderId="0" xfId="0" applyFont="1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2" fillId="2" borderId="13" xfId="0" applyFont="1" applyFill="1" applyBorder="1" applyProtection="1">
      <protection locked="0"/>
    </xf>
    <xf numFmtId="0" fontId="22" fillId="0" borderId="11" xfId="0" applyFont="1" applyBorder="1" applyAlignment="1" applyProtection="1">
      <alignment horizontal="center" wrapText="1"/>
      <protection locked="0"/>
    </xf>
    <xf numFmtId="0" fontId="22" fillId="0" borderId="21" xfId="0" applyFont="1" applyBorder="1" applyAlignment="1" applyProtection="1">
      <alignment horizontal="center" wrapText="1"/>
      <protection locked="0"/>
    </xf>
    <xf numFmtId="0" fontId="23" fillId="0" borderId="14" xfId="0" applyFont="1" applyBorder="1" applyAlignment="1" applyProtection="1">
      <alignment horizontal="center" wrapText="1"/>
      <protection locked="0"/>
    </xf>
    <xf numFmtId="3" fontId="12" fillId="0" borderId="7" xfId="0" applyNumberFormat="1" applyFont="1" applyBorder="1" applyAlignment="1" applyProtection="1">
      <alignment horizontal="center"/>
      <protection locked="0"/>
    </xf>
    <xf numFmtId="3" fontId="17" fillId="0" borderId="7" xfId="0" applyNumberFormat="1" applyFont="1" applyBorder="1" applyAlignment="1" applyProtection="1">
      <alignment horizontal="center"/>
      <protection locked="0"/>
    </xf>
    <xf numFmtId="3" fontId="12" fillId="0" borderId="22" xfId="0" applyNumberFormat="1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 wrapText="1"/>
      <protection locked="0"/>
    </xf>
    <xf numFmtId="3" fontId="25" fillId="2" borderId="7" xfId="0" applyNumberFormat="1" applyFont="1" applyFill="1" applyBorder="1" applyProtection="1">
      <protection locked="0"/>
    </xf>
    <xf numFmtId="0" fontId="25" fillId="2" borderId="7" xfId="0" applyFont="1" applyFill="1" applyBorder="1" applyProtection="1">
      <protection locked="0"/>
    </xf>
    <xf numFmtId="0" fontId="22" fillId="0" borderId="15" xfId="0" applyFont="1" applyBorder="1" applyAlignment="1" applyProtection="1">
      <alignment wrapText="1"/>
      <protection locked="0"/>
    </xf>
    <xf numFmtId="3" fontId="7" fillId="0" borderId="8" xfId="0" applyNumberFormat="1" applyFont="1" applyBorder="1" applyProtection="1">
      <protection locked="0"/>
    </xf>
    <xf numFmtId="41" fontId="11" fillId="0" borderId="8" xfId="0" applyNumberFormat="1" applyFont="1" applyBorder="1" applyProtection="1">
      <protection locked="0"/>
    </xf>
    <xf numFmtId="3" fontId="26" fillId="0" borderId="8" xfId="0" applyNumberFormat="1" applyFont="1" applyBorder="1" applyAlignment="1" applyProtection="1">
      <alignment horizontal="center"/>
      <protection locked="0"/>
    </xf>
    <xf numFmtId="41" fontId="11" fillId="0" borderId="23" xfId="0" applyNumberFormat="1" applyFont="1" applyBorder="1" applyProtection="1"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27" fillId="0" borderId="1" xfId="0" applyFont="1" applyBorder="1" applyProtection="1"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28" fillId="0" borderId="4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44" fontId="17" fillId="9" borderId="24" xfId="3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/>
      <protection locked="0"/>
    </xf>
    <xf numFmtId="0" fontId="29" fillId="0" borderId="0" xfId="1" applyFont="1">
      <protection locked="0"/>
    </xf>
    <xf numFmtId="0" fontId="7" fillId="4" borderId="37" xfId="0" applyFont="1" applyFill="1" applyBorder="1" applyAlignment="1" applyProtection="1">
      <alignment wrapText="1"/>
      <protection locked="0"/>
    </xf>
    <xf numFmtId="0" fontId="4" fillId="4" borderId="0" xfId="0" applyFont="1" applyFill="1" applyProtection="1">
      <protection locked="0"/>
    </xf>
    <xf numFmtId="0" fontId="7" fillId="4" borderId="5" xfId="0" applyFont="1" applyFill="1" applyBorder="1" applyAlignment="1" applyProtection="1">
      <alignment vertical="top" wrapText="1"/>
      <protection locked="0"/>
    </xf>
    <xf numFmtId="0" fontId="7" fillId="4" borderId="36" xfId="0" applyFont="1" applyFill="1" applyBorder="1" applyAlignment="1" applyProtection="1">
      <alignment vertical="top" wrapText="1"/>
      <protection locked="0"/>
    </xf>
    <xf numFmtId="0" fontId="7" fillId="0" borderId="36" xfId="0" applyFont="1" applyBorder="1" applyAlignment="1" applyProtection="1">
      <alignment vertical="top" wrapText="1"/>
      <protection locked="0"/>
    </xf>
    <xf numFmtId="0" fontId="7" fillId="14" borderId="30" xfId="0" applyFont="1" applyFill="1" applyBorder="1" applyAlignment="1" applyProtection="1">
      <alignment wrapText="1"/>
      <protection locked="0"/>
    </xf>
    <xf numFmtId="0" fontId="7" fillId="6" borderId="30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7" fillId="0" borderId="10" xfId="0" applyFont="1" applyBorder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quotePrefix="1" applyFont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6" fillId="0" borderId="0" xfId="1" applyFont="1">
      <protection locked="0"/>
    </xf>
    <xf numFmtId="0" fontId="8" fillId="0" borderId="10" xfId="0" applyFont="1" applyBorder="1" applyProtection="1">
      <protection locked="0"/>
    </xf>
    <xf numFmtId="0" fontId="11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44" fontId="7" fillId="12" borderId="0" xfId="0" applyNumberFormat="1" applyFont="1" applyFill="1" applyAlignment="1">
      <alignment horizontal="right" vertical="top" wrapText="1"/>
    </xf>
    <xf numFmtId="44" fontId="7" fillId="12" borderId="35" xfId="0" applyNumberFormat="1" applyFont="1" applyFill="1" applyBorder="1" applyAlignment="1">
      <alignment horizontal="right" vertical="top" wrapText="1"/>
    </xf>
    <xf numFmtId="44" fontId="7" fillId="0" borderId="35" xfId="0" applyNumberFormat="1" applyFont="1" applyBorder="1" applyAlignment="1">
      <alignment horizontal="right" vertical="top" wrapText="1"/>
    </xf>
    <xf numFmtId="43" fontId="4" fillId="9" borderId="24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44" fontId="7" fillId="0" borderId="8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44" fontId="7" fillId="0" borderId="8" xfId="3" applyFont="1" applyBorder="1" applyAlignment="1" applyProtection="1">
      <alignment vertical="center"/>
    </xf>
    <xf numFmtId="0" fontId="7" fillId="12" borderId="37" xfId="0" applyFont="1" applyFill="1" applyBorder="1" applyAlignment="1" applyProtection="1">
      <alignment wrapText="1"/>
      <protection locked="0"/>
    </xf>
    <xf numFmtId="44" fontId="7" fillId="12" borderId="0" xfId="0" applyNumberFormat="1" applyFont="1" applyFill="1" applyAlignment="1" applyProtection="1">
      <alignment horizontal="right" vertical="top" wrapText="1"/>
      <protection locked="0"/>
    </xf>
    <xf numFmtId="0" fontId="7" fillId="12" borderId="5" xfId="0" applyFont="1" applyFill="1" applyBorder="1" applyAlignment="1" applyProtection="1">
      <alignment vertical="top" wrapText="1"/>
      <protection locked="0"/>
    </xf>
    <xf numFmtId="0" fontId="7" fillId="12" borderId="36" xfId="0" applyFont="1" applyFill="1" applyBorder="1" applyAlignment="1" applyProtection="1">
      <alignment vertical="top" wrapText="1"/>
      <protection locked="0"/>
    </xf>
    <xf numFmtId="0" fontId="7" fillId="13" borderId="30" xfId="0" applyFont="1" applyFill="1" applyBorder="1" applyAlignment="1" applyProtection="1">
      <alignment wrapText="1"/>
      <protection locked="0"/>
    </xf>
    <xf numFmtId="43" fontId="4" fillId="9" borderId="24" xfId="0" applyNumberFormat="1" applyFont="1" applyFill="1" applyBorder="1" applyAlignment="1">
      <alignment vertical="center"/>
    </xf>
    <xf numFmtId="44" fontId="7" fillId="4" borderId="35" xfId="0" applyNumberFormat="1" applyFont="1" applyFill="1" applyBorder="1" applyAlignment="1">
      <alignment horizontal="right" vertical="top" wrapText="1"/>
    </xf>
    <xf numFmtId="44" fontId="7" fillId="4" borderId="0" xfId="0" applyNumberFormat="1" applyFont="1" applyFill="1" applyAlignment="1">
      <alignment horizontal="right" vertical="top" wrapText="1"/>
    </xf>
    <xf numFmtId="0" fontId="7" fillId="0" borderId="29" xfId="0" applyFont="1" applyBorder="1" applyAlignment="1" applyProtection="1">
      <alignment horizontal="center" vertical="center"/>
      <protection locked="0"/>
    </xf>
    <xf numFmtId="0" fontId="38" fillId="7" borderId="41" xfId="0" applyFont="1" applyFill="1" applyBorder="1" applyAlignment="1">
      <alignment horizontal="center"/>
    </xf>
    <xf numFmtId="0" fontId="38" fillId="7" borderId="42" xfId="0" applyFont="1" applyFill="1" applyBorder="1" applyAlignment="1">
      <alignment horizontal="center"/>
    </xf>
    <xf numFmtId="0" fontId="38" fillId="7" borderId="43" xfId="0" applyFont="1" applyFill="1" applyBorder="1" applyAlignment="1">
      <alignment horizontal="center"/>
    </xf>
    <xf numFmtId="0" fontId="39" fillId="7" borderId="41" xfId="0" applyFont="1" applyFill="1" applyBorder="1" applyAlignment="1">
      <alignment horizontal="center"/>
    </xf>
    <xf numFmtId="0" fontId="39" fillId="7" borderId="42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165" fontId="6" fillId="0" borderId="5" xfId="0" applyNumberFormat="1" applyFont="1" applyBorder="1" applyAlignment="1" applyProtection="1">
      <alignment horizontal="center"/>
      <protection locked="0"/>
    </xf>
    <xf numFmtId="164" fontId="29" fillId="0" borderId="5" xfId="1" applyNumberFormat="1" applyFont="1" applyBorder="1" applyAlignment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27" fillId="0" borderId="5" xfId="2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32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 textRotation="255" wrapText="1"/>
      <protection locked="0"/>
    </xf>
    <xf numFmtId="0" fontId="10" fillId="0" borderId="32" xfId="0" applyFont="1" applyBorder="1" applyAlignment="1" applyProtection="1">
      <alignment horizontal="center" textRotation="255" wrapText="1"/>
      <protection locked="0"/>
    </xf>
    <xf numFmtId="0" fontId="10" fillId="0" borderId="30" xfId="0" applyFont="1" applyBorder="1" applyAlignment="1" applyProtection="1">
      <alignment horizontal="center" textRotation="255" wrapText="1"/>
      <protection locked="0"/>
    </xf>
    <xf numFmtId="0" fontId="10" fillId="0" borderId="31" xfId="0" applyFont="1" applyBorder="1" applyAlignment="1" applyProtection="1">
      <alignment horizontal="center" textRotation="255"/>
      <protection locked="0"/>
    </xf>
    <xf numFmtId="0" fontId="10" fillId="0" borderId="32" xfId="0" applyFont="1" applyBorder="1" applyAlignment="1" applyProtection="1">
      <alignment horizontal="center" textRotation="255"/>
      <protection locked="0"/>
    </xf>
    <xf numFmtId="0" fontId="10" fillId="0" borderId="30" xfId="0" applyFont="1" applyBorder="1" applyAlignment="1" applyProtection="1">
      <alignment horizontal="center" textRotation="255"/>
      <protection locked="0"/>
    </xf>
    <xf numFmtId="0" fontId="7" fillId="13" borderId="38" xfId="0" applyFont="1" applyFill="1" applyBorder="1" applyAlignment="1" applyProtection="1">
      <alignment horizontal="center" wrapText="1"/>
      <protection locked="0"/>
    </xf>
    <xf numFmtId="0" fontId="7" fillId="13" borderId="39" xfId="0" applyFont="1" applyFill="1" applyBorder="1" applyAlignment="1" applyProtection="1">
      <alignment horizontal="center" wrapText="1"/>
      <protection locked="0"/>
    </xf>
    <xf numFmtId="0" fontId="7" fillId="13" borderId="40" xfId="0" applyFont="1" applyFill="1" applyBorder="1" applyAlignment="1" applyProtection="1">
      <alignment horizontal="center" wrapText="1"/>
      <protection locked="0"/>
    </xf>
    <xf numFmtId="0" fontId="7" fillId="13" borderId="33" xfId="0" applyFont="1" applyFill="1" applyBorder="1" applyAlignment="1" applyProtection="1">
      <alignment horizontal="center" wrapText="1"/>
      <protection locked="0"/>
    </xf>
    <xf numFmtId="0" fontId="7" fillId="13" borderId="10" xfId="0" applyFont="1" applyFill="1" applyBorder="1" applyAlignment="1" applyProtection="1">
      <alignment horizontal="center" wrapText="1"/>
      <protection locked="0"/>
    </xf>
    <xf numFmtId="0" fontId="7" fillId="13" borderId="34" xfId="0" applyFont="1" applyFill="1" applyBorder="1" applyAlignment="1" applyProtection="1">
      <alignment horizontal="center" wrapText="1"/>
      <protection locked="0"/>
    </xf>
    <xf numFmtId="0" fontId="7" fillId="13" borderId="35" xfId="0" applyFont="1" applyFill="1" applyBorder="1" applyAlignment="1" applyProtection="1">
      <alignment horizontal="center" wrapText="1"/>
      <protection locked="0"/>
    </xf>
    <xf numFmtId="0" fontId="7" fillId="13" borderId="5" xfId="0" applyFont="1" applyFill="1" applyBorder="1" applyAlignment="1" applyProtection="1">
      <alignment horizontal="center" wrapText="1"/>
      <protection locked="0"/>
    </xf>
    <xf numFmtId="0" fontId="7" fillId="13" borderId="36" xfId="0" applyFont="1" applyFill="1" applyBorder="1" applyAlignment="1" applyProtection="1">
      <alignment horizontal="center" wrapText="1"/>
      <protection locked="0"/>
    </xf>
    <xf numFmtId="0" fontId="40" fillId="0" borderId="9" xfId="0" applyFont="1" applyBorder="1" applyAlignment="1" applyProtection="1">
      <alignment horizontal="center"/>
      <protection locked="0"/>
    </xf>
    <xf numFmtId="0" fontId="7" fillId="12" borderId="31" xfId="0" applyFont="1" applyFill="1" applyBorder="1" applyAlignment="1" applyProtection="1">
      <alignment horizontal="center" vertical="center" wrapText="1"/>
      <protection locked="0"/>
    </xf>
    <xf numFmtId="0" fontId="7" fillId="12" borderId="24" xfId="0" applyFont="1" applyFill="1" applyBorder="1" applyAlignment="1" applyProtection="1">
      <alignment horizontal="center" vertical="center" wrapText="1"/>
      <protection locked="0"/>
    </xf>
    <xf numFmtId="16" fontId="7" fillId="0" borderId="9" xfId="0" applyNumberFormat="1" applyFont="1" applyBorder="1" applyAlignment="1" applyProtection="1">
      <alignment horizontal="center"/>
      <protection locked="0"/>
    </xf>
    <xf numFmtId="0" fontId="7" fillId="13" borderId="31" xfId="0" applyFont="1" applyFill="1" applyBorder="1" applyAlignment="1" applyProtection="1">
      <alignment horizontal="center" wrapText="1"/>
      <protection locked="0"/>
    </xf>
    <xf numFmtId="0" fontId="7" fillId="13" borderId="32" xfId="0" applyFont="1" applyFill="1" applyBorder="1" applyAlignment="1" applyProtection="1">
      <alignment horizontal="center" wrapText="1"/>
      <protection locked="0"/>
    </xf>
    <xf numFmtId="0" fontId="7" fillId="6" borderId="31" xfId="0" applyFont="1" applyFill="1" applyBorder="1" applyAlignment="1" applyProtection="1">
      <alignment horizontal="center" wrapText="1"/>
      <protection locked="0"/>
    </xf>
    <xf numFmtId="0" fontId="7" fillId="6" borderId="32" xfId="0" applyFont="1" applyFill="1" applyBorder="1" applyAlignment="1" applyProtection="1">
      <alignment horizontal="center" wrapText="1"/>
      <protection locked="0"/>
    </xf>
    <xf numFmtId="0" fontId="7" fillId="12" borderId="33" xfId="0" applyFont="1" applyFill="1" applyBorder="1" applyAlignment="1" applyProtection="1">
      <alignment horizontal="center" wrapText="1"/>
      <protection locked="0"/>
    </xf>
    <xf numFmtId="0" fontId="7" fillId="12" borderId="10" xfId="0" applyFont="1" applyFill="1" applyBorder="1" applyAlignment="1" applyProtection="1">
      <alignment horizontal="center" wrapText="1"/>
      <protection locked="0"/>
    </xf>
    <xf numFmtId="0" fontId="7" fillId="12" borderId="34" xfId="0" applyFont="1" applyFill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44" fontId="4" fillId="11" borderId="24" xfId="3" applyFont="1" applyFill="1" applyBorder="1" applyAlignment="1" applyProtection="1">
      <alignment horizontal="center" vertical="center"/>
    </xf>
    <xf numFmtId="44" fontId="4" fillId="11" borderId="26" xfId="3" applyFont="1" applyFill="1" applyBorder="1" applyAlignment="1" applyProtection="1">
      <alignment horizontal="center" vertical="center"/>
    </xf>
    <xf numFmtId="0" fontId="7" fillId="0" borderId="33" xfId="0" applyFont="1" applyBorder="1" applyAlignment="1" applyProtection="1">
      <alignment horizontal="center" wrapText="1"/>
      <protection locked="0"/>
    </xf>
    <xf numFmtId="0" fontId="7" fillId="0" borderId="34" xfId="0" applyFont="1" applyBorder="1" applyAlignment="1" applyProtection="1">
      <alignment horizontal="center" wrapTex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4" fontId="4" fillId="0" borderId="8" xfId="0" applyNumberFormat="1" applyFont="1" applyBorder="1" applyAlignment="1">
      <alignment horizontal="center" vertical="center"/>
    </xf>
    <xf numFmtId="44" fontId="4" fillId="0" borderId="23" xfId="0" applyNumberFormat="1" applyFont="1" applyBorder="1" applyAlignment="1">
      <alignment horizontal="center" vertical="center"/>
    </xf>
    <xf numFmtId="0" fontId="9" fillId="0" borderId="9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7" fillId="4" borderId="31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44" fontId="4" fillId="10" borderId="24" xfId="3" applyFont="1" applyFill="1" applyBorder="1" applyAlignment="1" applyProtection="1">
      <alignment horizontal="center" vertical="center"/>
    </xf>
    <xf numFmtId="44" fontId="4" fillId="10" borderId="26" xfId="3" applyFont="1" applyFill="1" applyBorder="1" applyAlignment="1" applyProtection="1">
      <alignment horizontal="center" vertical="center"/>
    </xf>
    <xf numFmtId="14" fontId="8" fillId="0" borderId="9" xfId="0" applyNumberFormat="1" applyFont="1" applyBorder="1" applyAlignment="1" applyProtection="1">
      <alignment horizontal="center"/>
      <protection locked="0"/>
    </xf>
    <xf numFmtId="0" fontId="7" fillId="14" borderId="33" xfId="0" applyFont="1" applyFill="1" applyBorder="1" applyAlignment="1" applyProtection="1">
      <alignment horizontal="center" wrapText="1"/>
      <protection locked="0"/>
    </xf>
    <xf numFmtId="0" fontId="7" fillId="14" borderId="10" xfId="0" applyFont="1" applyFill="1" applyBorder="1" applyAlignment="1" applyProtection="1">
      <alignment horizontal="center" wrapText="1"/>
      <protection locked="0"/>
    </xf>
    <xf numFmtId="0" fontId="7" fillId="14" borderId="34" xfId="0" applyFont="1" applyFill="1" applyBorder="1" applyAlignment="1" applyProtection="1">
      <alignment horizontal="center" wrapText="1"/>
      <protection locked="0"/>
    </xf>
    <xf numFmtId="0" fontId="7" fillId="14" borderId="35" xfId="0" applyFont="1" applyFill="1" applyBorder="1" applyAlignment="1" applyProtection="1">
      <alignment horizontal="center" wrapText="1"/>
      <protection locked="0"/>
    </xf>
    <xf numFmtId="0" fontId="7" fillId="14" borderId="5" xfId="0" applyFont="1" applyFill="1" applyBorder="1" applyAlignment="1" applyProtection="1">
      <alignment horizontal="center" wrapText="1"/>
      <protection locked="0"/>
    </xf>
    <xf numFmtId="0" fontId="7" fillId="14" borderId="36" xfId="0" applyFont="1" applyFill="1" applyBorder="1" applyAlignment="1" applyProtection="1">
      <alignment horizontal="center" wrapText="1"/>
      <protection locked="0"/>
    </xf>
    <xf numFmtId="0" fontId="7" fillId="4" borderId="33" xfId="0" applyFont="1" applyFill="1" applyBorder="1" applyAlignment="1" applyProtection="1">
      <alignment horizontal="center" wrapText="1"/>
      <protection locked="0"/>
    </xf>
    <xf numFmtId="0" fontId="7" fillId="4" borderId="10" xfId="0" applyFont="1" applyFill="1" applyBorder="1" applyAlignment="1" applyProtection="1">
      <alignment horizontal="center" wrapText="1"/>
      <protection locked="0"/>
    </xf>
    <xf numFmtId="0" fontId="7" fillId="4" borderId="34" xfId="0" applyFont="1" applyFill="1" applyBorder="1" applyAlignment="1" applyProtection="1">
      <alignment horizontal="center" wrapText="1"/>
      <protection locked="0"/>
    </xf>
    <xf numFmtId="0" fontId="7" fillId="14" borderId="38" xfId="0" applyFont="1" applyFill="1" applyBorder="1" applyAlignment="1" applyProtection="1">
      <alignment horizontal="center" wrapText="1"/>
      <protection locked="0"/>
    </xf>
    <xf numFmtId="0" fontId="7" fillId="14" borderId="39" xfId="0" applyFont="1" applyFill="1" applyBorder="1" applyAlignment="1" applyProtection="1">
      <alignment horizontal="center" wrapText="1"/>
      <protection locked="0"/>
    </xf>
    <xf numFmtId="0" fontId="7" fillId="14" borderId="40" xfId="0" applyFont="1" applyFill="1" applyBorder="1" applyAlignment="1" applyProtection="1">
      <alignment horizontal="center" wrapText="1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/>
      <protection locked="0"/>
    </xf>
    <xf numFmtId="0" fontId="7" fillId="14" borderId="31" xfId="0" applyFont="1" applyFill="1" applyBorder="1" applyAlignment="1" applyProtection="1">
      <alignment horizontal="center" wrapText="1"/>
      <protection locked="0"/>
    </xf>
    <xf numFmtId="0" fontId="7" fillId="14" borderId="32" xfId="0" applyFont="1" applyFill="1" applyBorder="1" applyAlignment="1" applyProtection="1">
      <alignment horizontal="center" wrapText="1"/>
      <protection locked="0"/>
    </xf>
  </cellXfs>
  <cellStyles count="5">
    <cellStyle name="Currency" xfId="3" builtinId="4"/>
    <cellStyle name="Hyperlink" xfId="1" xr:uid="{00000000-0005-0000-0000-000000000000}"/>
    <cellStyle name="Normal" xfId="0" builtinId="0"/>
    <cellStyle name="Normal 2" xfId="2" xr:uid="{00000000-0005-0000-0000-000002000000}"/>
    <cellStyle name="Percent" xfId="4" builtinId="5"/>
  </cellStyles>
  <dxfs count="36"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13" formatCode="0%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0" formatCode="General"/>
    </dxf>
    <dxf>
      <numFmt numFmtId="34" formatCode="_(&quot;$&quot;* #,##0.00_);_(&quot;$&quot;* \(#,##0.00\);_(&quot;$&quot;* &quot;-&quot;??_);_(@_)"/>
    </dxf>
    <dxf>
      <numFmt numFmtId="33" formatCode="_(* #,##0_);_(* \(#,##0\);_(* &quot;-&quot;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21" formatCode="d\-mmm"/>
    </dxf>
    <dxf>
      <alignment horizontal="center" vertical="bottom" textRotation="0" wrapText="0" indent="0" justifyLastLine="0" shrinkToFit="0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30" formatCode="@"/>
    </dxf>
    <dxf>
      <numFmt numFmtId="19" formatCode="m/d/yyyy"/>
    </dxf>
    <dxf>
      <numFmt numFmtId="21" formatCode="d\-mmm"/>
    </dxf>
    <dxf>
      <alignment horizontal="center" vertical="bottom" textRotation="0" wrapText="0" indent="0" justifyLastLine="0" shrinkToFit="0" readingOrder="0"/>
    </dxf>
    <dxf>
      <numFmt numFmtId="19" formatCode="m/d/yyyy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25C1DE"/>
      <color rgb="FF6D3C97"/>
      <color rgb="FF21418B"/>
      <color rgb="FFED2C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615951</xdr:colOff>
      <xdr:row>1</xdr:row>
      <xdr:rowOff>8505</xdr:rowOff>
    </xdr:from>
    <xdr:to>
      <xdr:col>3</xdr:col>
      <xdr:colOff>163287</xdr:colOff>
      <xdr:row>3</xdr:row>
      <xdr:rowOff>74309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F1FAC3-049B-C949-AB61-D25030E21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0895" y="85045"/>
          <a:ext cx="1830841" cy="635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534708</xdr:colOff>
      <xdr:row>0</xdr:row>
      <xdr:rowOff>0</xdr:rowOff>
    </xdr:from>
    <xdr:to>
      <xdr:col>11</xdr:col>
      <xdr:colOff>857740</xdr:colOff>
      <xdr:row>0</xdr:row>
      <xdr:rowOff>877383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D1379-47FD-4322-9151-AE400BDD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82473" y="0"/>
          <a:ext cx="2407326" cy="8773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524795</xdr:colOff>
      <xdr:row>0</xdr:row>
      <xdr:rowOff>0</xdr:rowOff>
    </xdr:from>
    <xdr:to>
      <xdr:col>11</xdr:col>
      <xdr:colOff>825602</xdr:colOff>
      <xdr:row>0</xdr:row>
      <xdr:rowOff>877383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CFB9C6-ED14-431B-89AB-BB5C62EC2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66210" y="0"/>
          <a:ext cx="2397801" cy="8773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102272</xdr:colOff>
      <xdr:row>0</xdr:row>
      <xdr:rowOff>0</xdr:rowOff>
    </xdr:from>
    <xdr:to>
      <xdr:col>3</xdr:col>
      <xdr:colOff>635328</xdr:colOff>
      <xdr:row>0</xdr:row>
      <xdr:rowOff>877383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51D78C-367C-4E89-9499-312169383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27120" y="0"/>
          <a:ext cx="2407053" cy="87738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56BACC-2225-45B3-AB06-C613603E168B}" name="Table1" displayName="Table1" ref="A1:O9" totalsRowShown="0" headerRowDxfId="35">
  <autoFilter ref="A1:O9" xr:uid="{4A56BACC-2225-45B3-AB06-C613603E168B}"/>
  <tableColumns count="15">
    <tableColumn id="1" xr3:uid="{2A55DD8D-9068-4FF3-8C8D-F3A7A9800CB5}" name="event_month_year" dataDxfId="34">
      <calculatedColumnFormula>'ONT Air Traffic Report'!$H$5</calculatedColumnFormula>
    </tableColumn>
    <tableColumn id="2" xr3:uid="{6A2BCB7D-F62D-4C54-AF93-6083324DAE8D}" name="event_month">
      <calculatedColumnFormula>MONTH(Table1[[#This Row],[event_month_year]])</calculatedColumnFormula>
    </tableColumn>
    <tableColumn id="3" xr3:uid="{9C63D5BD-F761-490F-99D2-75775CD747E0}" name="event_year">
      <calculatedColumnFormula>YEAR(Table1[[#This Row],[event_month_year]])</calculatedColumnFormula>
    </tableColumn>
    <tableColumn id="14" xr3:uid="{C01A7247-562F-4CBB-BCE9-C0629DC24D14}" name="submission_date">
      <calculatedColumnFormula>'ONT Air Traffic Report'!$F$23</calculatedColumnFormula>
    </tableColumn>
    <tableColumn id="15" xr3:uid="{D60336BB-14F9-4C21-994E-E6862D4EA63C}" name="submitter">
      <calculatedColumnFormula>'ONT Air Traffic Report'!$F$22</calculatedColumnFormula>
    </tableColumn>
    <tableColumn id="4" xr3:uid="{42647F5B-F833-4EC4-B31E-FA0F2CFD094A}" name="airline">
      <calculatedColumnFormula>'ONT Air Traffic Report'!$C$7</calculatedColumnFormula>
    </tableColumn>
    <tableColumn id="5" xr3:uid="{FD31ABC6-6635-4046-AFF9-588AEE8DB198}" name="terminal">
      <calculatedColumnFormula>'ONT Air Traffic Report'!$H$7</calculatedColumnFormula>
    </tableColumn>
    <tableColumn id="6" xr3:uid="{15119F37-BD34-471A-B8FE-8B1576EDCF9E}" name="air_traffic_type">
      <calculatedColumnFormula>'ONT Air Traffic Report'!B10</calculatedColumnFormula>
    </tableColumn>
    <tableColumn id="7" xr3:uid="{D82BA99C-063F-456F-A096-7A198D42B72E}" name="num_of_scheduled_ops">
      <calculatedColumnFormula>'ONT Air Traffic Report'!C10</calculatedColumnFormula>
    </tableColumn>
    <tableColumn id="8" xr3:uid="{706C8A11-9A94-44CC-8B7A-835216FA6977}" name="num_of_scheduled_passengers">
      <calculatedColumnFormula>'ONT Air Traffic Report'!D10</calculatedColumnFormula>
    </tableColumn>
    <tableColumn id="9" xr3:uid="{B1BA18FF-0D5C-4C81-B1FA-D1035001FF54}" name="num_chartered_ops">
      <calculatedColumnFormula>'ONT Air Traffic Report'!E10</calculatedColumnFormula>
    </tableColumn>
    <tableColumn id="10" xr3:uid="{83BABED1-DDB7-4811-9649-2FC9744821DA}" name="num_of_chartered_passengers">
      <calculatedColumnFormula>'ONT Air Traffic Report'!F10</calculatedColumnFormula>
    </tableColumn>
    <tableColumn id="11" xr3:uid="{13325DD0-173D-4751-8019-0A63FF9C698B}" name="num_of_cargo_ops">
      <calculatedColumnFormula>'ONT Air Traffic Report'!G10</calculatedColumnFormula>
    </tableColumn>
    <tableColumn id="12" xr3:uid="{5A87E691-2651-4440-9098-862B5EA3DDFD}" name="freight_pounds">
      <calculatedColumnFormula>'ONT Air Traffic Report'!H10</calculatedColumnFormula>
    </tableColumn>
    <tableColumn id="13" xr3:uid="{A0BA4AA8-0584-4544-8D91-A015ECECB575}" name="mail_pounds">
      <calculatedColumnFormula>'ONT Air Traffic Report'!I10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6126A6-395C-44CD-AFF5-B6EA30C6542C}" name="Table2" displayName="Table2" ref="A1:Z17" totalsRowShown="0" headerRowDxfId="33">
  <autoFilter ref="A1:Z17" xr:uid="{7B6126A6-395C-44CD-AFF5-B6EA30C6542C}"/>
  <tableColumns count="26">
    <tableColumn id="1" xr3:uid="{605E32D1-30CF-4F3D-89F0-680F5CF2B244}" name="event_month_year" dataDxfId="32">
      <calculatedColumnFormula>'ONT Landings Report (Sig)'!$I$5</calculatedColumnFormula>
    </tableColumn>
    <tableColumn id="2" xr3:uid="{6E129D66-2C48-4373-8A59-8227AE0EB786}" name="event_month">
      <calculatedColumnFormula>MONTH(Table2[[#This Row],[event_month_year]])</calculatedColumnFormula>
    </tableColumn>
    <tableColumn id="3" xr3:uid="{F1417A91-420C-42BA-BEB4-C9C66924E0FF}" name="event_year">
      <calculatedColumnFormula>YEAR(Table2[[#This Row],[event_month_year]])</calculatedColumnFormula>
    </tableColumn>
    <tableColumn id="21" xr3:uid="{A2258D7B-D97F-469B-AEEE-D079DCF32B31}" name="submission_date" dataDxfId="31">
      <calculatedColumnFormula>'ONT Landings Report (Sig)'!$J$40</calculatedColumnFormula>
    </tableColumn>
    <tableColumn id="22" xr3:uid="{450AD58A-F06B-4351-876E-AF4F4074FA0E}" name="submitter" dataDxfId="30">
      <calculatedColumnFormula>'ONT Landings Report (Sig)'!$N$33</calculatedColumnFormula>
    </tableColumn>
    <tableColumn id="4" xr3:uid="{6EDF5C5D-3D5F-4CB3-B04F-D2A1FE4E6B27}" name="airline" dataDxfId="29">
      <calculatedColumnFormula>'ONT Landings Report (Sig)'!$B$5</calculatedColumnFormula>
    </tableColumn>
    <tableColumn id="5" xr3:uid="{F90D275F-998A-4EFC-9ACF-A85783335EC8}" name="terminal">
      <calculatedColumnFormula>'ONT Landings Report (Sig)'!$M$5</calculatedColumnFormula>
    </tableColumn>
    <tableColumn id="6" xr3:uid="{8F60E0ED-0DB0-4B38-889F-26794E670B41}" name="aircraft">
      <calculatedColumnFormula>'ONT Landings Report (Sig)'!$A11</calculatedColumnFormula>
    </tableColumn>
    <tableColumn id="7" xr3:uid="{9DA503B7-2D48-40EA-B0CF-BC1F8CF60128}" name="pax">
      <calculatedColumnFormula>'ONT Landings Report (Sig)'!$B11</calculatedColumnFormula>
    </tableColumn>
    <tableColumn id="8" xr3:uid="{7224B6C5-AA14-4CB1-8F9E-BCD6E2757FAD}" name="freight">
      <calculatedColumnFormula>'ONT Landings Report (Sig)'!$C11</calculatedColumnFormula>
    </tableColumn>
    <tableColumn id="9" xr3:uid="{077DD3E2-E94B-4520-90C0-3F33F7FE82C1}" name="combi">
      <calculatedColumnFormula>'ONT Landings Report (Sig)'!$D11</calculatedColumnFormula>
    </tableColumn>
    <tableColumn id="10" xr3:uid="{731BC3C0-817E-4D89-A803-495EECE1E4D4}" name="max_gross_landing_weight">
      <calculatedColumnFormula>'ONT Landings Report (Sig)'!$E11</calculatedColumnFormula>
    </tableColumn>
    <tableColumn id="11" xr3:uid="{4F8843EA-341F-471E-B7F4-56FD17AE9A2A}" name="max_gross_landing_rate">
      <calculatedColumnFormula>'ONT Landings Report (Sig)'!$G11</calculatedColumnFormula>
    </tableColumn>
    <tableColumn id="12" xr3:uid="{556EEA15-44A8-463E-BE72-C3DFC22865B7}" name="num_of_scheduled_landings">
      <calculatedColumnFormula>'ONT Landings Report (Sig)'!$H11</calculatedColumnFormula>
    </tableColumn>
    <tableColumn id="13" xr3:uid="{9EED054B-9869-476D-A270-90C72AB87A44}" name="num_diversion_landings">
      <calculatedColumnFormula>'ONT Landings Report (Sig)'!$I11</calculatedColumnFormula>
    </tableColumn>
    <tableColumn id="14" xr3:uid="{358F68D3-72C0-478E-BC0F-C10023719950}" name="total_landing_fee">
      <calculatedColumnFormula>'ONT Landings Report (Sig)'!$J11</calculatedColumnFormula>
    </tableColumn>
    <tableColumn id="15" xr3:uid="{E891E606-D1BE-4750-8156-A8F15D2E3CDD}" name="no_of_seats">
      <calculatedColumnFormula>'ONT Landings Report (Sig)'!N11</calculatedColumnFormula>
    </tableColumn>
    <tableColumn id="16" xr3:uid="{8FEA81BC-E89A-4F1F-AEDF-6188A1B32B8D}" name="multiplier">
      <calculatedColumnFormula>'ONT Landings Report (Sig)'!$L11</calculatedColumnFormula>
    </tableColumn>
    <tableColumn id="17" xr3:uid="{8182CB92-145F-4252-A357-9CBE540007CE}" name="turns">
      <calculatedColumnFormula>'ONT Landings Report (Sig)'!$M11</calculatedColumnFormula>
    </tableColumn>
    <tableColumn id="18" xr3:uid="{5338A60C-4BC7-4191-95C0-A8A516562D06}" name="turn_fee">
      <calculatedColumnFormula>'ONT Landings Report (Sig)'!$N11</calculatedColumnFormula>
    </tableColumn>
    <tableColumn id="27" xr3:uid="{30BE5D0D-E8D7-423C-A4B5-70FE15D8874D}" name="gate_no" dataDxfId="28">
      <calculatedColumnFormula>'ONT Landings Report (Sig)'!$P11</calculatedColumnFormula>
    </tableColumn>
    <tableColumn id="19" xr3:uid="{0A47A0F6-072D-4A86-A84A-477859FBFF3D}" name="parking_days">
      <calculatedColumnFormula>'ONT Landings Report (Sig)'!$Q11</calculatedColumnFormula>
    </tableColumn>
    <tableColumn id="20" xr3:uid="{DC76DFFC-A6FB-4888-B5CB-15C20FB72027}" name="parking_fee">
      <calculatedColumnFormula>'ONT Landings Report (Sig)'!$R11</calculatedColumnFormula>
    </tableColumn>
    <tableColumn id="23" xr3:uid="{C1A6E3F7-B071-4482-90D0-B2A398431CD2}" name="diversion_days" dataDxfId="27">
      <calculatedColumnFormula>'ONT Landings Report (Sig)'!$S11</calculatedColumnFormula>
    </tableColumn>
    <tableColumn id="24" xr3:uid="{8CD306BB-D071-4542-9FC3-C199332D7CFB}" name="diversion_fee" dataDxfId="26">
      <calculatedColumnFormula>'ONT Landings Report (Sig)'!$T11</calculatedColumnFormula>
    </tableColumn>
    <tableColumn id="25" xr3:uid="{264F3BF6-27CD-44FA-8793-44C4747811BE}" name="total_fees" dataDxfId="25">
      <calculatedColumnFormula>'ONT Landings Report (Sig)'!$U11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2AFAE04-C689-4183-B903-EC5E637A255B}" name="Table26" displayName="Table26" ref="A1:Z17" totalsRowShown="0" headerRowDxfId="24">
  <autoFilter ref="A1:Z17" xr:uid="{7B6126A6-395C-44CD-AFF5-B6EA30C6542C}"/>
  <tableColumns count="26">
    <tableColumn id="1" xr3:uid="{0564BB64-42E9-409D-B41F-7DEA398099EB}" name="event_month_year" dataDxfId="23">
      <calculatedColumnFormula>'ONT Landings Report (Non-Sig)'!$I$5</calculatedColumnFormula>
    </tableColumn>
    <tableColumn id="2" xr3:uid="{862C709B-F63D-455F-BF32-8C3421671151}" name="event_month">
      <calculatedColumnFormula>MONTH(Table26[[#This Row],[event_month_year]])</calculatedColumnFormula>
    </tableColumn>
    <tableColumn id="3" xr3:uid="{E2E2225D-5780-4B05-A8CF-22D042D04266}" name="event_year">
      <calculatedColumnFormula>YEAR(Table26[[#This Row],[event_month_year]])</calculatedColumnFormula>
    </tableColumn>
    <tableColumn id="21" xr3:uid="{5E68F571-3040-4773-BD76-081B2704788C}" name="submission_date" dataDxfId="22">
      <calculatedColumnFormula>'ONT Landings Report (Non-Sig)'!$J$40</calculatedColumnFormula>
    </tableColumn>
    <tableColumn id="27" xr3:uid="{2A521D57-9BFF-41A5-9E71-4C0F702A33F8}" name="submitter" dataDxfId="21">
      <calculatedColumnFormula>'ONT Landings Report (Non-Sig)'!$N$33</calculatedColumnFormula>
    </tableColumn>
    <tableColumn id="4" xr3:uid="{5D3B6282-AC50-43F0-9180-B6A600B8EEB4}" name="airline" dataDxfId="20">
      <calculatedColumnFormula>'ONT Landings Report (Non-Sig)'!$B$5</calculatedColumnFormula>
    </tableColumn>
    <tableColumn id="5" xr3:uid="{350D304E-1F0F-40AD-97F7-58D8EDD7A3B8}" name="terminal" dataDxfId="19">
      <calculatedColumnFormula>'ONT Landings Report (Non-Sig)'!$M$5</calculatedColumnFormula>
    </tableColumn>
    <tableColumn id="6" xr3:uid="{EFBC3457-106E-48BB-8269-B8B23EFF03BC}" name="aircraft" dataDxfId="18">
      <calculatedColumnFormula>'ONT Landings Report (Non-Sig)'!$A11</calculatedColumnFormula>
    </tableColumn>
    <tableColumn id="7" xr3:uid="{69D6F7A2-3394-4A43-B319-9FC151864960}" name="pax" dataDxfId="17">
      <calculatedColumnFormula>'ONT Landings Report (Non-Sig)'!$B11</calculatedColumnFormula>
    </tableColumn>
    <tableColumn id="8" xr3:uid="{93F0C279-591D-4930-A566-2414A7518791}" name="freight" dataDxfId="16">
      <calculatedColumnFormula>'ONT Landings Report (Non-Sig)'!$C11</calculatedColumnFormula>
    </tableColumn>
    <tableColumn id="9" xr3:uid="{E0EA5562-F10A-41F2-ADF9-ABC880B3AC19}" name="combi" dataDxfId="15">
      <calculatedColumnFormula>'ONT Landings Report (Non-Sig)'!$D11</calculatedColumnFormula>
    </tableColumn>
    <tableColumn id="10" xr3:uid="{3DE93C83-A98D-4E53-B022-2972DF0C091C}" name="max_gross_landing_weight" dataDxfId="14">
      <calculatedColumnFormula>'ONT Landings Report (Non-Sig)'!$E11</calculatedColumnFormula>
    </tableColumn>
    <tableColumn id="11" xr3:uid="{B9A3E484-EB6C-4ECD-948E-48BBBDFBD081}" name="max_gross_landing_rate" dataDxfId="13">
      <calculatedColumnFormula>'ONT Landings Report (Non-Sig)'!$G11</calculatedColumnFormula>
    </tableColumn>
    <tableColumn id="12" xr3:uid="{22D41939-259C-42E9-81CA-CFD7DA955890}" name="num_of_scheduled_landings" dataDxfId="12">
      <calculatedColumnFormula>'ONT Landings Report (Non-Sig)'!$H11</calculatedColumnFormula>
    </tableColumn>
    <tableColumn id="13" xr3:uid="{245D6938-77EF-42CE-BE8F-4ADC7E33936A}" name="num_diversion_landings" dataDxfId="11">
      <calculatedColumnFormula>'ONT Landings Report (Non-Sig)'!$I11</calculatedColumnFormula>
    </tableColumn>
    <tableColumn id="14" xr3:uid="{C1BE3B1C-7048-447A-8DFD-25AD4EC8137C}" name="total_landing_fee" dataDxfId="10">
      <calculatedColumnFormula>'ONT Landings Report (Non-Sig)'!$J11</calculatedColumnFormula>
    </tableColumn>
    <tableColumn id="15" xr3:uid="{24464A53-9A9B-4291-BE7A-6B17FD366E13}" name="no_of_seats" dataDxfId="9">
      <calculatedColumnFormula>'ONT Landings Report (Non-Sig)'!N11</calculatedColumnFormula>
    </tableColumn>
    <tableColumn id="16" xr3:uid="{9994E7ED-C23B-4FCB-91BF-75AABA603071}" name="multiplier" dataDxfId="8">
      <calculatedColumnFormula>'ONT Landings Report (Non-Sig)'!$L11</calculatedColumnFormula>
    </tableColumn>
    <tableColumn id="17" xr3:uid="{5CFE1EB5-D5BE-496D-AEEB-50C68A51568B}" name="turns" dataDxfId="7">
      <calculatedColumnFormula>'ONT Landings Report (Non-Sig)'!$M11</calculatedColumnFormula>
    </tableColumn>
    <tableColumn id="18" xr3:uid="{615EFA10-2070-470A-9A49-A21A88D2D5D1}" name="turn_fee" dataDxfId="6">
      <calculatedColumnFormula>'ONT Landings Report (Non-Sig)'!$N11</calculatedColumnFormula>
    </tableColumn>
    <tableColumn id="22" xr3:uid="{1DD3B3E0-56AD-4AFB-8119-6222E1E1D327}" name="gate_no" dataDxfId="5">
      <calculatedColumnFormula>'ONT Landings Report (Non-Sig)'!$P11</calculatedColumnFormula>
    </tableColumn>
    <tableColumn id="19" xr3:uid="{F8C90BF6-9C30-4B32-9B46-4ED61205B8A5}" name="parking_days" dataDxfId="4">
      <calculatedColumnFormula>'ONT Landings Report (Non-Sig)'!$Q11</calculatedColumnFormula>
    </tableColumn>
    <tableColumn id="20" xr3:uid="{483C2F8A-4459-4EEB-82FC-6091F3EB0E48}" name="parking_fee" dataDxfId="3">
      <calculatedColumnFormula>'ONT Landings Report (Non-Sig)'!$R11</calculatedColumnFormula>
    </tableColumn>
    <tableColumn id="23" xr3:uid="{E97564D9-2D65-4D15-A9A3-39868B0815F7}" name="diversion_days" dataDxfId="2">
      <calculatedColumnFormula>'ONT Landings Report (Non-Sig)'!$S11</calculatedColumnFormula>
    </tableColumn>
    <tableColumn id="24" xr3:uid="{8ACA0F1F-2067-43C5-9C6C-279B514A6499}" name="diversion_fee" dataDxfId="1">
      <calculatedColumnFormula>'ONT Landings Report (Non-Sig)'!$T11</calculatedColumnFormula>
    </tableColumn>
    <tableColumn id="25" xr3:uid="{CD5CEBE9-FA5D-422A-B159-72E34F09C706}" name="total_fees" dataDxfId="0">
      <calculatedColumnFormula>'ONT Landings Report (Non-Sig)'!$U11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ndingreports@flyontari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andingreports@flyontario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landingreports@flyontario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zoomScaleNormal="100" zoomScaleSheetLayoutView="100" workbookViewId="0">
      <selection activeCell="C7" sqref="C7:E7"/>
    </sheetView>
  </sheetViews>
  <sheetFormatPr defaultColWidth="8.77734375" defaultRowHeight="12.75" customHeight="1" x14ac:dyDescent="0.25"/>
  <cols>
    <col min="1" max="1" width="2.77734375" style="69" customWidth="1"/>
    <col min="2" max="2" width="21.77734375" style="69" customWidth="1"/>
    <col min="3" max="3" width="12.77734375" style="69" customWidth="1"/>
    <col min="4" max="4" width="20.77734375" style="69" customWidth="1"/>
    <col min="5" max="5" width="12.77734375" style="69" customWidth="1"/>
    <col min="6" max="6" width="19.21875" style="69" customWidth="1"/>
    <col min="7" max="7" width="13.21875" style="69" customWidth="1"/>
    <col min="8" max="8" width="20.21875" style="69" customWidth="1"/>
    <col min="9" max="9" width="20.77734375" style="69" customWidth="1"/>
    <col min="10" max="16384" width="8.77734375" style="69"/>
  </cols>
  <sheetData>
    <row r="1" spans="1:16" ht="6" customHeight="1" x14ac:dyDescent="0.25"/>
    <row r="2" spans="1:16" ht="25.5" customHeight="1" x14ac:dyDescent="0.35">
      <c r="A2" s="35"/>
      <c r="B2" s="153" t="s">
        <v>0</v>
      </c>
      <c r="C2" s="153"/>
      <c r="D2" s="153"/>
      <c r="E2" s="153"/>
      <c r="F2" s="153"/>
      <c r="G2" s="153"/>
      <c r="H2" s="153"/>
      <c r="I2" s="153"/>
    </row>
    <row r="3" spans="1:16" ht="19.95" customHeight="1" x14ac:dyDescent="0.5">
      <c r="A3" s="35"/>
      <c r="B3" s="154" t="s">
        <v>93</v>
      </c>
      <c r="C3" s="154"/>
      <c r="D3" s="154"/>
      <c r="E3" s="154"/>
      <c r="F3" s="154"/>
      <c r="G3" s="154"/>
      <c r="H3" s="154"/>
      <c r="I3" s="154"/>
    </row>
    <row r="4" spans="1:16" ht="6.75" customHeight="1" x14ac:dyDescent="0.35">
      <c r="A4" s="35"/>
      <c r="B4" s="35"/>
      <c r="C4" s="35"/>
      <c r="D4" s="35"/>
      <c r="E4" s="35"/>
      <c r="F4" s="35"/>
      <c r="G4" s="35"/>
      <c r="H4" s="35"/>
      <c r="I4" s="35"/>
    </row>
    <row r="5" spans="1:16" ht="18" customHeight="1" x14ac:dyDescent="0.4">
      <c r="A5" s="35"/>
      <c r="B5" s="70" t="s">
        <v>1</v>
      </c>
      <c r="C5" s="71" t="s">
        <v>2</v>
      </c>
      <c r="D5" s="72"/>
      <c r="E5" s="73"/>
      <c r="F5" s="73"/>
      <c r="G5" s="70" t="s">
        <v>3</v>
      </c>
      <c r="H5" s="159"/>
      <c r="I5" s="159"/>
    </row>
    <row r="6" spans="1:16" ht="8.25" customHeight="1" x14ac:dyDescent="0.55000000000000004">
      <c r="A6" s="161"/>
      <c r="B6" s="161"/>
      <c r="C6" s="161"/>
      <c r="D6" s="161"/>
      <c r="E6" s="161"/>
      <c r="F6" s="161"/>
      <c r="G6" s="161"/>
      <c r="H6" s="161"/>
      <c r="I6" s="161"/>
      <c r="J6" s="74"/>
      <c r="K6" s="74"/>
      <c r="L6" s="74"/>
      <c r="M6" s="74"/>
      <c r="N6" s="74"/>
      <c r="O6" s="74"/>
      <c r="P6" s="74"/>
    </row>
    <row r="7" spans="1:16" ht="15.75" customHeight="1" x14ac:dyDescent="0.4">
      <c r="A7" s="35"/>
      <c r="B7" s="70" t="s">
        <v>4</v>
      </c>
      <c r="C7" s="158"/>
      <c r="D7" s="158"/>
      <c r="E7" s="158"/>
      <c r="F7" s="35"/>
      <c r="G7" s="70" t="s">
        <v>5</v>
      </c>
      <c r="H7" s="165"/>
      <c r="I7" s="165"/>
    </row>
    <row r="8" spans="1:16" ht="8.25" customHeight="1" thickBot="1" x14ac:dyDescent="0.4">
      <c r="A8" s="35"/>
      <c r="B8" s="35"/>
      <c r="C8" s="35"/>
      <c r="D8" s="35"/>
      <c r="E8" s="35"/>
      <c r="F8" s="35"/>
      <c r="G8" s="35"/>
      <c r="H8" s="35"/>
      <c r="I8" s="35"/>
    </row>
    <row r="9" spans="1:16" ht="45" x14ac:dyDescent="0.35">
      <c r="A9" s="35"/>
      <c r="B9" s="75"/>
      <c r="C9" s="76" t="s">
        <v>6</v>
      </c>
      <c r="D9" s="76" t="s">
        <v>7</v>
      </c>
      <c r="E9" s="76" t="s">
        <v>8</v>
      </c>
      <c r="F9" s="76" t="s">
        <v>9</v>
      </c>
      <c r="G9" s="76" t="s">
        <v>10</v>
      </c>
      <c r="H9" s="76" t="s">
        <v>11</v>
      </c>
      <c r="I9" s="77" t="s">
        <v>12</v>
      </c>
    </row>
    <row r="10" spans="1:16" ht="24.6" x14ac:dyDescent="0.35">
      <c r="A10" s="35"/>
      <c r="B10" s="78" t="s">
        <v>13</v>
      </c>
      <c r="C10" s="79"/>
      <c r="D10" s="79"/>
      <c r="E10" s="80"/>
      <c r="F10" s="80"/>
      <c r="G10" s="79"/>
      <c r="H10" s="79"/>
      <c r="I10" s="81"/>
    </row>
    <row r="11" spans="1:16" ht="24.6" x14ac:dyDescent="0.35">
      <c r="A11" s="35"/>
      <c r="B11" s="78" t="s">
        <v>14</v>
      </c>
      <c r="C11" s="79"/>
      <c r="D11" s="79"/>
      <c r="E11" s="80"/>
      <c r="F11" s="80"/>
      <c r="G11" s="79"/>
      <c r="H11" s="79"/>
      <c r="I11" s="81"/>
    </row>
    <row r="12" spans="1:16" ht="24.6" x14ac:dyDescent="0.35">
      <c r="A12" s="35"/>
      <c r="B12" s="78" t="s">
        <v>15</v>
      </c>
      <c r="C12" s="79"/>
      <c r="D12" s="79"/>
      <c r="E12" s="79"/>
      <c r="F12" s="79"/>
      <c r="G12" s="82"/>
      <c r="H12" s="79"/>
      <c r="I12" s="81"/>
    </row>
    <row r="13" spans="1:16" ht="24.6" x14ac:dyDescent="0.35">
      <c r="A13" s="35"/>
      <c r="B13" s="78" t="s">
        <v>16</v>
      </c>
      <c r="C13" s="79"/>
      <c r="D13" s="79"/>
      <c r="E13" s="79"/>
      <c r="F13" s="83"/>
      <c r="G13" s="79"/>
      <c r="H13" s="79"/>
      <c r="I13" s="81"/>
    </row>
    <row r="14" spans="1:16" ht="24.6" x14ac:dyDescent="0.35">
      <c r="A14" s="35"/>
      <c r="B14" s="78" t="s">
        <v>17</v>
      </c>
      <c r="C14" s="84"/>
      <c r="D14" s="79"/>
      <c r="E14" s="85"/>
      <c r="F14" s="79"/>
      <c r="G14" s="85"/>
      <c r="H14" s="79"/>
      <c r="I14" s="81"/>
    </row>
    <row r="15" spans="1:16" ht="24.6" x14ac:dyDescent="0.35">
      <c r="A15" s="35"/>
      <c r="B15" s="78" t="s">
        <v>18</v>
      </c>
      <c r="C15" s="84"/>
      <c r="D15" s="79"/>
      <c r="E15" s="85"/>
      <c r="F15" s="79"/>
      <c r="G15" s="85"/>
      <c r="H15" s="79"/>
      <c r="I15" s="81"/>
    </row>
    <row r="16" spans="1:16" ht="24.6" x14ac:dyDescent="0.35">
      <c r="A16" s="35"/>
      <c r="B16" s="78" t="s">
        <v>19</v>
      </c>
      <c r="C16" s="84"/>
      <c r="D16" s="79"/>
      <c r="E16" s="85"/>
      <c r="F16" s="79"/>
      <c r="G16" s="85"/>
      <c r="H16" s="79"/>
      <c r="I16" s="81"/>
    </row>
    <row r="17" spans="1:9" ht="24.6" x14ac:dyDescent="0.35">
      <c r="A17" s="35"/>
      <c r="B17" s="78" t="s">
        <v>20</v>
      </c>
      <c r="C17" s="84"/>
      <c r="D17" s="79"/>
      <c r="E17" s="85"/>
      <c r="F17" s="79"/>
      <c r="G17" s="85"/>
      <c r="H17" s="79"/>
      <c r="I17" s="81"/>
    </row>
    <row r="18" spans="1:9" ht="18" thickBot="1" x14ac:dyDescent="0.45">
      <c r="A18" s="35"/>
      <c r="B18" s="86" t="s">
        <v>21</v>
      </c>
      <c r="C18" s="87">
        <f>SUM(C10:C13)</f>
        <v>0</v>
      </c>
      <c r="D18" s="88">
        <f>SUM(D10:D17)</f>
        <v>0</v>
      </c>
      <c r="E18" s="89">
        <f>SUM(E10:E13)</f>
        <v>0</v>
      </c>
      <c r="F18" s="89">
        <f>SUM(F10:F17)</f>
        <v>0</v>
      </c>
      <c r="G18" s="89">
        <f>SUM(G10:G13)</f>
        <v>0</v>
      </c>
      <c r="H18" s="88">
        <f>SUM(H10:H17)</f>
        <v>0</v>
      </c>
      <c r="I18" s="90">
        <f>SUM(I10:I17)</f>
        <v>0</v>
      </c>
    </row>
    <row r="19" spans="1:9" ht="7.95" customHeight="1" x14ac:dyDescent="0.35">
      <c r="A19" s="35"/>
      <c r="B19" s="35"/>
      <c r="C19" s="35"/>
      <c r="D19" s="35"/>
      <c r="E19" s="35"/>
      <c r="F19" s="35"/>
      <c r="G19" s="35"/>
      <c r="H19" s="35"/>
      <c r="I19" s="35"/>
    </row>
    <row r="20" spans="1:9" ht="15" x14ac:dyDescent="0.35">
      <c r="A20" s="35"/>
      <c r="B20" s="91" t="s">
        <v>22</v>
      </c>
      <c r="C20" s="43"/>
      <c r="D20" s="43"/>
      <c r="E20" s="43"/>
      <c r="F20" s="43"/>
      <c r="G20" s="43"/>
      <c r="H20" s="43"/>
      <c r="I20" s="43"/>
    </row>
    <row r="21" spans="1:9" ht="15.6" thickBot="1" x14ac:dyDescent="0.4">
      <c r="A21" s="35"/>
      <c r="B21" s="92" t="s">
        <v>23</v>
      </c>
      <c r="C21" s="43"/>
      <c r="D21" s="43"/>
      <c r="E21" s="43"/>
      <c r="F21" s="43"/>
      <c r="G21" s="43"/>
      <c r="H21" s="163"/>
      <c r="I21" s="163"/>
    </row>
    <row r="22" spans="1:9" ht="15" x14ac:dyDescent="0.35">
      <c r="A22" s="35"/>
      <c r="B22" s="92" t="s">
        <v>24</v>
      </c>
      <c r="C22" s="43"/>
      <c r="D22" s="43"/>
      <c r="E22" s="43"/>
      <c r="F22" s="93"/>
      <c r="G22" s="43"/>
      <c r="H22" s="155" t="s">
        <v>25</v>
      </c>
      <c r="I22" s="155"/>
    </row>
    <row r="23" spans="1:9" ht="15" x14ac:dyDescent="0.35">
      <c r="A23" s="35"/>
      <c r="B23" s="43"/>
      <c r="C23" s="43"/>
      <c r="D23" s="43"/>
      <c r="E23" s="43"/>
      <c r="F23" s="95"/>
      <c r="G23" s="43"/>
      <c r="H23" s="96"/>
      <c r="I23" s="96"/>
    </row>
    <row r="24" spans="1:9" ht="15" x14ac:dyDescent="0.35">
      <c r="A24" s="35"/>
      <c r="B24" s="91" t="s">
        <v>26</v>
      </c>
      <c r="C24" s="43"/>
      <c r="D24" s="43"/>
      <c r="E24" s="43"/>
      <c r="F24" s="97" t="s">
        <v>27</v>
      </c>
      <c r="G24" s="43"/>
      <c r="H24" s="157"/>
      <c r="I24" s="157"/>
    </row>
    <row r="25" spans="1:9" ht="15.6" thickBot="1" x14ac:dyDescent="0.4">
      <c r="A25" s="35"/>
      <c r="B25" s="92" t="s">
        <v>2</v>
      </c>
      <c r="C25" s="43"/>
      <c r="D25" s="43"/>
      <c r="E25" s="43"/>
      <c r="F25" s="98" t="s">
        <v>28</v>
      </c>
      <c r="G25" s="43"/>
      <c r="H25" s="156" t="s">
        <v>29</v>
      </c>
      <c r="I25" s="156"/>
    </row>
    <row r="26" spans="1:9" ht="15" x14ac:dyDescent="0.35">
      <c r="A26" s="35"/>
      <c r="B26" s="92" t="s">
        <v>30</v>
      </c>
      <c r="C26" s="43"/>
      <c r="D26" s="92" t="s">
        <v>31</v>
      </c>
      <c r="E26" s="43"/>
      <c r="F26" s="43"/>
      <c r="G26" s="43"/>
      <c r="H26" s="96"/>
      <c r="I26" s="96"/>
    </row>
    <row r="27" spans="1:9" ht="15" x14ac:dyDescent="0.35">
      <c r="A27" s="35"/>
      <c r="B27" s="92" t="s">
        <v>32</v>
      </c>
      <c r="C27" s="43"/>
      <c r="D27" s="92" t="s">
        <v>33</v>
      </c>
      <c r="E27" s="43"/>
      <c r="F27" s="99"/>
      <c r="G27" s="43"/>
      <c r="H27" s="164"/>
      <c r="I27" s="164"/>
    </row>
    <row r="28" spans="1:9" ht="15" x14ac:dyDescent="0.35">
      <c r="A28" s="35"/>
      <c r="B28" s="92" t="s">
        <v>34</v>
      </c>
      <c r="C28" s="43"/>
      <c r="D28" s="102" t="s">
        <v>35</v>
      </c>
      <c r="E28" s="43"/>
      <c r="F28" s="99"/>
      <c r="G28" s="43"/>
      <c r="H28" s="155" t="s">
        <v>36</v>
      </c>
      <c r="I28" s="155"/>
    </row>
    <row r="29" spans="1:9" ht="12.75" customHeight="1" x14ac:dyDescent="0.35">
      <c r="A29" s="35"/>
      <c r="B29" s="43"/>
      <c r="C29" s="43"/>
      <c r="D29" s="43"/>
      <c r="E29" s="43"/>
      <c r="F29" s="43"/>
      <c r="G29" s="43"/>
      <c r="H29" s="94"/>
      <c r="I29" s="94"/>
    </row>
    <row r="30" spans="1:9" ht="11.25" customHeight="1" x14ac:dyDescent="0.35">
      <c r="A30" s="35"/>
      <c r="B30" s="43"/>
      <c r="C30" s="43"/>
      <c r="D30" s="162"/>
      <c r="E30" s="162"/>
      <c r="F30" s="162"/>
      <c r="G30" s="43"/>
      <c r="H30" s="160"/>
      <c r="I30" s="160"/>
    </row>
    <row r="31" spans="1:9" ht="12.75" customHeight="1" x14ac:dyDescent="0.35">
      <c r="A31" s="35"/>
      <c r="B31" s="8" t="s">
        <v>147</v>
      </c>
      <c r="C31" s="43"/>
      <c r="D31" s="43"/>
      <c r="E31" s="43"/>
      <c r="F31" s="43"/>
      <c r="G31" s="43"/>
      <c r="H31" s="156" t="s">
        <v>37</v>
      </c>
      <c r="I31" s="156"/>
    </row>
  </sheetData>
  <sheetProtection selectLockedCells="1"/>
  <protectedRanges>
    <protectedRange algorithmName="SHA-512" hashValue="QxcZWIEnpe5s1Nw0KJvN/V306TAL/2CXvrfPNAGpVy0gBgesZsZhkHgbPm1/wDcoe5O0Ot3kHP9xDdki4f0PZA==" saltValue="28zjUTcYJ9WejD0jriGNdQ==" spinCount="100000" sqref="C7 H7 H5 C10:I17 H21 H24 H27 H30 F22:F23" name="Range1"/>
  </protectedRanges>
  <mergeCells count="15">
    <mergeCell ref="H31:I31"/>
    <mergeCell ref="H30:I30"/>
    <mergeCell ref="A6:I6"/>
    <mergeCell ref="H28:I28"/>
    <mergeCell ref="D30:F30"/>
    <mergeCell ref="H21:I21"/>
    <mergeCell ref="H27:I27"/>
    <mergeCell ref="H7:I7"/>
    <mergeCell ref="B2:I2"/>
    <mergeCell ref="B3:I3"/>
    <mergeCell ref="H22:I22"/>
    <mergeCell ref="H25:I25"/>
    <mergeCell ref="H24:I24"/>
    <mergeCell ref="C7:E7"/>
    <mergeCell ref="H5:I5"/>
  </mergeCells>
  <hyperlinks>
    <hyperlink ref="D28" r:id="rId1" xr:uid="{842DFF3C-C896-48AB-B47C-DD8C65EB43C9}"/>
  </hyperlinks>
  <pageMargins left="0.76" right="0.25" top="0.5" bottom="0.5" header="0.5" footer="0.5"/>
  <pageSetup scale="90" orientation="landscape" copies="2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F148-870F-49E7-B931-436AA1D72395}">
  <sheetPr>
    <pageSetUpPr fitToPage="1"/>
  </sheetPr>
  <dimension ref="A1:W46"/>
  <sheetViews>
    <sheetView zoomScaleNormal="100" zoomScaleSheetLayoutView="90" zoomScalePageLayoutView="85" workbookViewId="0">
      <selection activeCell="B5" sqref="B5:F5"/>
    </sheetView>
  </sheetViews>
  <sheetFormatPr defaultColWidth="8.77734375" defaultRowHeight="12.75" customHeight="1" x14ac:dyDescent="0.35"/>
  <cols>
    <col min="1" max="1" width="19.5546875" style="35" customWidth="1"/>
    <col min="2" max="4" width="2.44140625" style="35" customWidth="1"/>
    <col min="5" max="5" width="12.44140625" style="35" customWidth="1"/>
    <col min="6" max="6" width="9.5546875" style="35" customWidth="1"/>
    <col min="7" max="7" width="8.77734375" style="35" customWidth="1"/>
    <col min="8" max="9" width="11.77734375" style="35" customWidth="1"/>
    <col min="10" max="10" width="14.44140625" style="35" customWidth="1"/>
    <col min="11" max="11" width="15.44140625" style="35" customWidth="1"/>
    <col min="12" max="12" width="12.44140625" style="35" customWidth="1"/>
    <col min="13" max="13" width="8.77734375" style="35" customWidth="1"/>
    <col min="14" max="14" width="11.5546875" style="35" customWidth="1"/>
    <col min="15" max="15" width="25.5546875" style="35" customWidth="1"/>
    <col min="16" max="16" width="13" style="35" customWidth="1"/>
    <col min="17" max="17" width="7.44140625" style="35" bestFit="1" customWidth="1"/>
    <col min="18" max="18" width="10.5546875" style="35" customWidth="1"/>
    <col min="19" max="19" width="7.44140625" style="35" bestFit="1" customWidth="1"/>
    <col min="20" max="20" width="11.44140625" style="35" customWidth="1"/>
    <col min="21" max="21" width="9.44140625" style="35" customWidth="1"/>
    <col min="22" max="16384" width="8.77734375" style="35"/>
  </cols>
  <sheetData>
    <row r="1" spans="1:23" ht="70.95" customHeight="1" x14ac:dyDescent="0.35">
      <c r="U1" s="8" t="s">
        <v>146</v>
      </c>
    </row>
    <row r="2" spans="1:23" ht="24" x14ac:dyDescent="0.55000000000000004">
      <c r="A2" s="167" t="s">
        <v>38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</row>
    <row r="3" spans="1:23" ht="17.399999999999999" x14ac:dyDescent="0.4">
      <c r="A3" s="166" t="s">
        <v>39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3" ht="13.5" customHeight="1" x14ac:dyDescent="0.35">
      <c r="S4" s="36"/>
      <c r="T4" s="36"/>
    </row>
    <row r="5" spans="1:23" ht="16.5" customHeight="1" thickBot="1" x14ac:dyDescent="0.4">
      <c r="A5" s="37" t="s">
        <v>4</v>
      </c>
      <c r="B5" s="168"/>
      <c r="C5" s="168"/>
      <c r="D5" s="168"/>
      <c r="E5" s="168"/>
      <c r="F5" s="168"/>
      <c r="G5" s="37"/>
      <c r="H5" s="38" t="s">
        <v>40</v>
      </c>
      <c r="I5" s="187"/>
      <c r="J5" s="168"/>
      <c r="L5" s="38" t="s">
        <v>41</v>
      </c>
      <c r="M5" s="39"/>
      <c r="S5" s="38"/>
      <c r="T5" s="40"/>
    </row>
    <row r="6" spans="1:23" ht="19.5" customHeight="1" x14ac:dyDescent="0.35">
      <c r="A6" s="37" t="s">
        <v>123</v>
      </c>
      <c r="B6" s="38"/>
      <c r="C6" s="38"/>
      <c r="D6" s="38"/>
      <c r="G6" s="38"/>
      <c r="J6" s="37"/>
      <c r="M6" s="37"/>
      <c r="Q6" s="37"/>
      <c r="S6" s="38"/>
      <c r="T6" s="37"/>
    </row>
    <row r="7" spans="1:23" ht="16.2" thickBot="1" x14ac:dyDescent="0.4">
      <c r="A7" s="41"/>
      <c r="B7" s="35" t="s">
        <v>42</v>
      </c>
      <c r="E7" s="41"/>
      <c r="F7" s="41"/>
      <c r="G7" s="41"/>
      <c r="H7" s="42"/>
      <c r="I7" s="42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</row>
    <row r="8" spans="1:23" ht="57.6" customHeight="1" x14ac:dyDescent="0.35">
      <c r="A8" s="175" t="s">
        <v>82</v>
      </c>
      <c r="B8" s="169" t="s">
        <v>43</v>
      </c>
      <c r="C8" s="172" t="s">
        <v>44</v>
      </c>
      <c r="D8" s="172" t="s">
        <v>45</v>
      </c>
      <c r="E8" s="178" t="s">
        <v>46</v>
      </c>
      <c r="F8" s="179"/>
      <c r="G8" s="180"/>
      <c r="H8" s="188" t="s">
        <v>47</v>
      </c>
      <c r="I8" s="190" t="s">
        <v>48</v>
      </c>
      <c r="J8" s="190" t="s">
        <v>49</v>
      </c>
      <c r="K8" s="192" t="s">
        <v>139</v>
      </c>
      <c r="L8" s="193"/>
      <c r="M8" s="193"/>
      <c r="N8" s="193"/>
      <c r="O8" s="194"/>
      <c r="P8" s="185" t="s">
        <v>136</v>
      </c>
      <c r="Q8" s="192" t="s">
        <v>120</v>
      </c>
      <c r="R8" s="194"/>
      <c r="S8" s="198" t="s">
        <v>121</v>
      </c>
      <c r="T8" s="199"/>
      <c r="U8" s="200" t="s">
        <v>50</v>
      </c>
      <c r="V8" s="201"/>
      <c r="W8" s="43"/>
    </row>
    <row r="9" spans="1:23" ht="34.5" customHeight="1" x14ac:dyDescent="0.35">
      <c r="A9" s="176"/>
      <c r="B9" s="170"/>
      <c r="C9" s="173"/>
      <c r="D9" s="173"/>
      <c r="E9" s="181"/>
      <c r="F9" s="182"/>
      <c r="G9" s="183"/>
      <c r="H9" s="189"/>
      <c r="I9" s="191"/>
      <c r="J9" s="191"/>
      <c r="K9" s="137"/>
      <c r="L9" s="138"/>
      <c r="M9" s="126">
        <f>'ONT Rates Sheet'!$C$10</f>
        <v>339.9</v>
      </c>
      <c r="N9" s="139" t="s">
        <v>116</v>
      </c>
      <c r="O9" s="140"/>
      <c r="P9" s="186"/>
      <c r="Q9" s="127">
        <f>'ONT Rates Sheet'!$C$12</f>
        <v>0.81</v>
      </c>
      <c r="R9" s="140" t="s">
        <v>117</v>
      </c>
      <c r="S9" s="128">
        <f>'ONT Rates Sheet'!$C$11</f>
        <v>1.38</v>
      </c>
      <c r="T9" s="107" t="s">
        <v>117</v>
      </c>
      <c r="U9" s="195"/>
      <c r="V9" s="202"/>
    </row>
    <row r="10" spans="1:23" ht="15.75" customHeight="1" thickBot="1" x14ac:dyDescent="0.4">
      <c r="A10" s="177"/>
      <c r="B10" s="171"/>
      <c r="C10" s="174"/>
      <c r="D10" s="174"/>
      <c r="E10" s="44" t="s">
        <v>51</v>
      </c>
      <c r="F10" s="44" t="s">
        <v>135</v>
      </c>
      <c r="G10" s="44" t="s">
        <v>99</v>
      </c>
      <c r="H10" s="141"/>
      <c r="I10" s="109"/>
      <c r="J10" s="109"/>
      <c r="K10" s="45" t="s">
        <v>96</v>
      </c>
      <c r="L10" s="45" t="s">
        <v>97</v>
      </c>
      <c r="M10" s="46" t="s">
        <v>98</v>
      </c>
      <c r="N10" s="46" t="s">
        <v>53</v>
      </c>
      <c r="O10" s="47" t="s">
        <v>138</v>
      </c>
      <c r="P10" s="47" t="s">
        <v>132</v>
      </c>
      <c r="Q10" s="48" t="s">
        <v>52</v>
      </c>
      <c r="R10" s="44" t="s">
        <v>53</v>
      </c>
      <c r="S10" s="48" t="s">
        <v>52</v>
      </c>
      <c r="T10" s="44" t="s">
        <v>53</v>
      </c>
      <c r="U10" s="168"/>
      <c r="V10" s="203"/>
    </row>
    <row r="11" spans="1:23" ht="16.2" customHeight="1" x14ac:dyDescent="0.35">
      <c r="A11" s="63"/>
      <c r="B11" s="64" t="b">
        <v>0</v>
      </c>
      <c r="C11" s="65" t="b">
        <v>0</v>
      </c>
      <c r="D11" s="65" t="b">
        <v>0</v>
      </c>
      <c r="E11" s="52"/>
      <c r="F11" s="65" t="b">
        <v>0</v>
      </c>
      <c r="G11" s="100" t="str" cm="1">
        <f t="array" ref="G11">IF(F11=TRUE,"-",_xlfn.IFS(E11="","-",E11&lt;12500,'ONT Rates Sheet'!$C$9,AND(E11&gt;=12500,E11&lt;=25000),'ONT Rates Sheet'!$C$8,E11&gt;25000,'ONT Rates Sheet'!$C$7))</f>
        <v>-</v>
      </c>
      <c r="H11" s="53"/>
      <c r="I11" s="53"/>
      <c r="J11" s="129" t="str">
        <f>IF(G11="-", "-", IF(E11&gt;25000,(E11/1000*G11*H11)+(E11/1000*G11*I11),(G11*H11)+(G11*I11)))</f>
        <v>-</v>
      </c>
      <c r="K11" s="54"/>
      <c r="L11" s="62" t="str">
        <f>IF(K11="0-120",75%,IF(K11="121-180",100%,IF(K11="181-240",133%,IF(K11="241+",200%,""))))</f>
        <v/>
      </c>
      <c r="M11" s="55"/>
      <c r="N11" s="129" t="str">
        <f>IF(L11="","-",(L11*$M$9)*M11)</f>
        <v>-</v>
      </c>
      <c r="O11" s="125"/>
      <c r="P11" s="53"/>
      <c r="Q11" s="55"/>
      <c r="R11" s="129">
        <f>(ROUND($E11,-3)*$Q11*$Q$9)/1000</f>
        <v>0</v>
      </c>
      <c r="S11" s="55"/>
      <c r="T11" s="129">
        <f>(ROUND($E11,-3)*$S11*$S$9)/1000</f>
        <v>0</v>
      </c>
      <c r="U11" s="196">
        <f t="shared" ref="U11:U26" si="0">SUM(J11,N11,R11,T11)</f>
        <v>0</v>
      </c>
      <c r="V11" s="197"/>
    </row>
    <row r="12" spans="1:23" ht="16.2" customHeight="1" x14ac:dyDescent="0.35">
      <c r="A12" s="66"/>
      <c r="B12" s="67" t="b">
        <v>0</v>
      </c>
      <c r="C12" s="67" t="b">
        <v>0</v>
      </c>
      <c r="D12" s="67" t="b">
        <v>0</v>
      </c>
      <c r="E12" s="58"/>
      <c r="F12" s="67" t="b">
        <v>0</v>
      </c>
      <c r="G12" s="100" t="str" cm="1">
        <f t="array" ref="G12">IF(F12=TRUE,"-",_xlfn.IFS(E12="","-",E12&lt;12500,'ONT Rates Sheet'!$C$9,AND(E12&gt;=12500,E12&lt;=25000),'ONT Rates Sheet'!$C$8,E12&gt;25000,'ONT Rates Sheet'!$C$7))</f>
        <v>-</v>
      </c>
      <c r="H12" s="59"/>
      <c r="I12" s="59"/>
      <c r="J12" s="129" t="str">
        <f t="shared" ref="J12:J26" si="1">IF(G12="-", "-", IF(E12&gt;25000,(E12/1000*G12*H12)+(E12/1000*G12*I12),(G12*H12)+(G12*I12)))</f>
        <v>-</v>
      </c>
      <c r="K12" s="54"/>
      <c r="L12" s="62" t="str">
        <f t="shared" ref="L12:L26" si="2">IF(K12="0-120",75%,IF(K12="121-180",100%,IF(K12="181-240",133%,IF(K12="241+",200%,""))))</f>
        <v/>
      </c>
      <c r="M12" s="60"/>
      <c r="N12" s="129" t="str">
        <f>IF(L12="","-",(L12*$M$9)*M12)</f>
        <v>-</v>
      </c>
      <c r="O12" s="125"/>
      <c r="P12" s="53"/>
      <c r="Q12" s="55"/>
      <c r="R12" s="129">
        <f t="shared" ref="R12:R26" si="3">(ROUND($E12,-3)*$Q12*$Q$9)/1000</f>
        <v>0</v>
      </c>
      <c r="S12" s="55"/>
      <c r="T12" s="129">
        <f t="shared" ref="T12:T26" si="4">(ROUND($E12,-3)*$S12*$S$9)/1000</f>
        <v>0</v>
      </c>
      <c r="U12" s="196">
        <f t="shared" si="0"/>
        <v>0</v>
      </c>
      <c r="V12" s="197"/>
    </row>
    <row r="13" spans="1:23" ht="16.2" customHeight="1" x14ac:dyDescent="0.35">
      <c r="A13" s="68"/>
      <c r="B13" s="67" t="b">
        <v>0</v>
      </c>
      <c r="C13" s="67" t="b">
        <v>0</v>
      </c>
      <c r="D13" s="67" t="b">
        <v>0</v>
      </c>
      <c r="E13" s="58"/>
      <c r="F13" s="67" t="b">
        <v>0</v>
      </c>
      <c r="G13" s="100" t="str" cm="1">
        <f t="array" ref="G13">IF(F13=TRUE,"-",_xlfn.IFS(E13="","-",E13&lt;12500,'ONT Rates Sheet'!$C$9,AND(E13&gt;=12500,E13&lt;=25000),'ONT Rates Sheet'!$C$8,E13&gt;25000,'ONT Rates Sheet'!$C$7))</f>
        <v>-</v>
      </c>
      <c r="H13" s="59"/>
      <c r="I13" s="59"/>
      <c r="J13" s="129" t="str">
        <f t="shared" si="1"/>
        <v>-</v>
      </c>
      <c r="K13" s="54"/>
      <c r="L13" s="62" t="str">
        <f t="shared" si="2"/>
        <v/>
      </c>
      <c r="M13" s="60"/>
      <c r="N13" s="129" t="str">
        <f t="shared" ref="N13:N26" si="5">IF(L13="","-",(L13*$M$9)*M13)</f>
        <v>-</v>
      </c>
      <c r="O13" s="125"/>
      <c r="P13" s="53"/>
      <c r="Q13" s="55"/>
      <c r="R13" s="129">
        <f t="shared" si="3"/>
        <v>0</v>
      </c>
      <c r="S13" s="55"/>
      <c r="T13" s="129">
        <f t="shared" si="4"/>
        <v>0</v>
      </c>
      <c r="U13" s="196">
        <f t="shared" si="0"/>
        <v>0</v>
      </c>
      <c r="V13" s="197"/>
    </row>
    <row r="14" spans="1:23" ht="16.2" customHeight="1" x14ac:dyDescent="0.35">
      <c r="A14" s="66"/>
      <c r="B14" s="67" t="b">
        <v>0</v>
      </c>
      <c r="C14" s="67" t="b">
        <v>0</v>
      </c>
      <c r="D14" s="67" t="b">
        <v>0</v>
      </c>
      <c r="E14" s="58"/>
      <c r="F14" s="67" t="b">
        <v>0</v>
      </c>
      <c r="G14" s="100" t="str" cm="1">
        <f t="array" ref="G14">IF(F14=TRUE,"-",_xlfn.IFS(E14="","-",E14&lt;12500,'ONT Rates Sheet'!$C$9,AND(E14&gt;=12500,E14&lt;=25000),'ONT Rates Sheet'!$C$8,E14&gt;25000,'ONT Rates Sheet'!$C$7))</f>
        <v>-</v>
      </c>
      <c r="H14" s="59"/>
      <c r="I14" s="59"/>
      <c r="J14" s="129" t="str">
        <f t="shared" si="1"/>
        <v>-</v>
      </c>
      <c r="K14" s="54"/>
      <c r="L14" s="62" t="str">
        <f t="shared" si="2"/>
        <v/>
      </c>
      <c r="M14" s="60"/>
      <c r="N14" s="129" t="str">
        <f t="shared" si="5"/>
        <v>-</v>
      </c>
      <c r="O14" s="125"/>
      <c r="P14" s="53"/>
      <c r="Q14" s="55"/>
      <c r="R14" s="129">
        <f t="shared" si="3"/>
        <v>0</v>
      </c>
      <c r="S14" s="55"/>
      <c r="T14" s="129">
        <f t="shared" si="4"/>
        <v>0</v>
      </c>
      <c r="U14" s="196">
        <f t="shared" si="0"/>
        <v>0</v>
      </c>
      <c r="V14" s="197"/>
    </row>
    <row r="15" spans="1:23" ht="16.2" customHeight="1" x14ac:dyDescent="0.35">
      <c r="A15" s="68"/>
      <c r="B15" s="67" t="b">
        <v>0</v>
      </c>
      <c r="C15" s="67" t="b">
        <v>0</v>
      </c>
      <c r="D15" s="67" t="b">
        <v>0</v>
      </c>
      <c r="E15" s="58"/>
      <c r="F15" s="67" t="b">
        <v>0</v>
      </c>
      <c r="G15" s="100" t="str" cm="1">
        <f t="array" ref="G15">IF(F15=TRUE,"-",_xlfn.IFS(E15="","-",E15&lt;12500,'ONT Rates Sheet'!$C$9,AND(E15&gt;=12500,E15&lt;=25000),'ONT Rates Sheet'!$C$8,E15&gt;25000,'ONT Rates Sheet'!$C$7))</f>
        <v>-</v>
      </c>
      <c r="H15" s="59"/>
      <c r="I15" s="59"/>
      <c r="J15" s="129" t="str">
        <f t="shared" si="1"/>
        <v>-</v>
      </c>
      <c r="K15" s="54"/>
      <c r="L15" s="62" t="str">
        <f t="shared" si="2"/>
        <v/>
      </c>
      <c r="M15" s="60"/>
      <c r="N15" s="129" t="str">
        <f t="shared" si="5"/>
        <v>-</v>
      </c>
      <c r="O15" s="125"/>
      <c r="P15" s="53"/>
      <c r="Q15" s="60"/>
      <c r="R15" s="129">
        <f t="shared" si="3"/>
        <v>0</v>
      </c>
      <c r="S15" s="60"/>
      <c r="T15" s="129">
        <f t="shared" si="4"/>
        <v>0</v>
      </c>
      <c r="U15" s="196">
        <f t="shared" si="0"/>
        <v>0</v>
      </c>
      <c r="V15" s="197"/>
    </row>
    <row r="16" spans="1:23" ht="16.2" customHeight="1" x14ac:dyDescent="0.35">
      <c r="A16" s="66"/>
      <c r="B16" s="67" t="b">
        <v>0</v>
      </c>
      <c r="C16" s="67" t="b">
        <v>0</v>
      </c>
      <c r="D16" s="67" t="b">
        <v>0</v>
      </c>
      <c r="E16" s="58"/>
      <c r="F16" s="67" t="b">
        <v>0</v>
      </c>
      <c r="G16" s="100" t="str" cm="1">
        <f t="array" ref="G16">IF(F16=TRUE,"-",_xlfn.IFS(E16="","-",E16&lt;12500,'ONT Rates Sheet'!$C$9,AND(E16&gt;=12500,E16&lt;=25000),'ONT Rates Sheet'!$C$8,E16&gt;25000,'ONT Rates Sheet'!$C$7))</f>
        <v>-</v>
      </c>
      <c r="H16" s="59"/>
      <c r="I16" s="59"/>
      <c r="J16" s="129" t="str">
        <f t="shared" si="1"/>
        <v>-</v>
      </c>
      <c r="K16" s="54"/>
      <c r="L16" s="62" t="str">
        <f t="shared" si="2"/>
        <v/>
      </c>
      <c r="M16" s="60"/>
      <c r="N16" s="129" t="str">
        <f t="shared" si="5"/>
        <v>-</v>
      </c>
      <c r="O16" s="125"/>
      <c r="P16" s="53"/>
      <c r="Q16" s="60"/>
      <c r="R16" s="129">
        <f t="shared" si="3"/>
        <v>0</v>
      </c>
      <c r="S16" s="60"/>
      <c r="T16" s="129">
        <f t="shared" si="4"/>
        <v>0</v>
      </c>
      <c r="U16" s="196">
        <f t="shared" si="0"/>
        <v>0</v>
      </c>
      <c r="V16" s="197"/>
    </row>
    <row r="17" spans="1:22" ht="16.2" customHeight="1" x14ac:dyDescent="0.35">
      <c r="A17" s="68"/>
      <c r="B17" s="67" t="b">
        <v>0</v>
      </c>
      <c r="C17" s="67" t="b">
        <v>0</v>
      </c>
      <c r="D17" s="67" t="b">
        <v>0</v>
      </c>
      <c r="E17" s="58"/>
      <c r="F17" s="67" t="b">
        <v>0</v>
      </c>
      <c r="G17" s="100" t="str" cm="1">
        <f t="array" ref="G17">IF(F17=TRUE,"-",_xlfn.IFS(E17="","-",E17&lt;12500,'ONT Rates Sheet'!$C$9,AND(E17&gt;=12500,E17&lt;=25000),'ONT Rates Sheet'!$C$8,E17&gt;25000,'ONT Rates Sheet'!$C$7))</f>
        <v>-</v>
      </c>
      <c r="H17" s="59"/>
      <c r="I17" s="59"/>
      <c r="J17" s="129" t="str">
        <f t="shared" si="1"/>
        <v>-</v>
      </c>
      <c r="K17" s="54"/>
      <c r="L17" s="62" t="str">
        <f t="shared" si="2"/>
        <v/>
      </c>
      <c r="M17" s="60"/>
      <c r="N17" s="129" t="str">
        <f t="shared" si="5"/>
        <v>-</v>
      </c>
      <c r="O17" s="125"/>
      <c r="P17" s="53"/>
      <c r="Q17" s="60"/>
      <c r="R17" s="129">
        <f t="shared" si="3"/>
        <v>0</v>
      </c>
      <c r="S17" s="60"/>
      <c r="T17" s="129">
        <f t="shared" si="4"/>
        <v>0</v>
      </c>
      <c r="U17" s="196">
        <f t="shared" si="0"/>
        <v>0</v>
      </c>
      <c r="V17" s="197"/>
    </row>
    <row r="18" spans="1:22" ht="16.2" customHeight="1" x14ac:dyDescent="0.35">
      <c r="A18" s="68"/>
      <c r="B18" s="67" t="b">
        <v>0</v>
      </c>
      <c r="C18" s="67" t="b">
        <v>0</v>
      </c>
      <c r="D18" s="67" t="b">
        <v>0</v>
      </c>
      <c r="E18" s="58"/>
      <c r="F18" s="67" t="b">
        <v>0</v>
      </c>
      <c r="G18" s="100" t="str" cm="1">
        <f t="array" ref="G18">IF(F18=TRUE,"-",_xlfn.IFS(E18="","-",E18&lt;12500,'ONT Rates Sheet'!$C$9,AND(E18&gt;=12500,E18&lt;=25000),'ONT Rates Sheet'!$C$8,E18&gt;25000,'ONT Rates Sheet'!$C$7))</f>
        <v>-</v>
      </c>
      <c r="H18" s="59"/>
      <c r="I18" s="59"/>
      <c r="J18" s="129" t="str">
        <f t="shared" si="1"/>
        <v>-</v>
      </c>
      <c r="K18" s="54"/>
      <c r="L18" s="62" t="str">
        <f t="shared" si="2"/>
        <v/>
      </c>
      <c r="M18" s="60"/>
      <c r="N18" s="129" t="str">
        <f t="shared" si="5"/>
        <v>-</v>
      </c>
      <c r="O18" s="125"/>
      <c r="P18" s="53"/>
      <c r="Q18" s="60"/>
      <c r="R18" s="129">
        <f t="shared" si="3"/>
        <v>0</v>
      </c>
      <c r="S18" s="60"/>
      <c r="T18" s="129">
        <f t="shared" si="4"/>
        <v>0</v>
      </c>
      <c r="U18" s="196">
        <f t="shared" si="0"/>
        <v>0</v>
      </c>
      <c r="V18" s="197"/>
    </row>
    <row r="19" spans="1:22" ht="16.2" customHeight="1" x14ac:dyDescent="0.35">
      <c r="A19" s="68"/>
      <c r="B19" s="67" t="b">
        <v>0</v>
      </c>
      <c r="C19" s="67" t="b">
        <v>0</v>
      </c>
      <c r="D19" s="67" t="b">
        <v>0</v>
      </c>
      <c r="E19" s="58"/>
      <c r="F19" s="67" t="b">
        <v>0</v>
      </c>
      <c r="G19" s="100" t="str" cm="1">
        <f t="array" ref="G19">IF(F19=TRUE,"-",_xlfn.IFS(E19="","-",E19&lt;12500,'ONT Rates Sheet'!$C$9,AND(E19&gt;=12500,E19&lt;=25000),'ONT Rates Sheet'!$C$8,E19&gt;25000,'ONT Rates Sheet'!$C$7))</f>
        <v>-</v>
      </c>
      <c r="H19" s="59"/>
      <c r="I19" s="59"/>
      <c r="J19" s="129" t="str">
        <f t="shared" si="1"/>
        <v>-</v>
      </c>
      <c r="K19" s="54"/>
      <c r="L19" s="62" t="str">
        <f t="shared" si="2"/>
        <v/>
      </c>
      <c r="M19" s="60"/>
      <c r="N19" s="129" t="str">
        <f t="shared" si="5"/>
        <v>-</v>
      </c>
      <c r="O19" s="125"/>
      <c r="P19" s="53"/>
      <c r="Q19" s="60"/>
      <c r="R19" s="129">
        <f t="shared" si="3"/>
        <v>0</v>
      </c>
      <c r="S19" s="60"/>
      <c r="T19" s="129">
        <f t="shared" si="4"/>
        <v>0</v>
      </c>
      <c r="U19" s="196">
        <f t="shared" si="0"/>
        <v>0</v>
      </c>
      <c r="V19" s="197"/>
    </row>
    <row r="20" spans="1:22" ht="16.2" customHeight="1" x14ac:dyDescent="0.35">
      <c r="A20" s="68"/>
      <c r="B20" s="67" t="b">
        <v>0</v>
      </c>
      <c r="C20" s="67" t="b">
        <v>0</v>
      </c>
      <c r="D20" s="67" t="b">
        <v>0</v>
      </c>
      <c r="E20" s="58"/>
      <c r="F20" s="67" t="b">
        <v>0</v>
      </c>
      <c r="G20" s="100" t="str" cm="1">
        <f t="array" ref="G20">IF(F20=TRUE,"-",_xlfn.IFS(E20="","-",E20&lt;12500,'ONT Rates Sheet'!$C$9,AND(E20&gt;=12500,E20&lt;=25000),'ONT Rates Sheet'!$C$8,E20&gt;25000,'ONT Rates Sheet'!$C$7))</f>
        <v>-</v>
      </c>
      <c r="H20" s="59"/>
      <c r="I20" s="59"/>
      <c r="J20" s="129" t="str">
        <f t="shared" si="1"/>
        <v>-</v>
      </c>
      <c r="K20" s="54"/>
      <c r="L20" s="62" t="str">
        <f t="shared" si="2"/>
        <v/>
      </c>
      <c r="M20" s="60"/>
      <c r="N20" s="129" t="str">
        <f t="shared" si="5"/>
        <v>-</v>
      </c>
      <c r="O20" s="125"/>
      <c r="P20" s="53"/>
      <c r="Q20" s="60"/>
      <c r="R20" s="129">
        <f t="shared" si="3"/>
        <v>0</v>
      </c>
      <c r="S20" s="60"/>
      <c r="T20" s="129">
        <f t="shared" si="4"/>
        <v>0</v>
      </c>
      <c r="U20" s="196">
        <f t="shared" si="0"/>
        <v>0</v>
      </c>
      <c r="V20" s="197"/>
    </row>
    <row r="21" spans="1:22" ht="16.2" customHeight="1" x14ac:dyDescent="0.35">
      <c r="A21" s="66"/>
      <c r="B21" s="67" t="b">
        <v>0</v>
      </c>
      <c r="C21" s="67" t="b">
        <v>0</v>
      </c>
      <c r="D21" s="67" t="b">
        <v>0</v>
      </c>
      <c r="E21" s="58"/>
      <c r="F21" s="67" t="b">
        <v>0</v>
      </c>
      <c r="G21" s="100" t="str" cm="1">
        <f t="array" ref="G21">IF(F21=TRUE,"-",_xlfn.IFS(E21="","-",E21&lt;12500,'ONT Rates Sheet'!$C$9,AND(E21&gt;=12500,E21&lt;=25000),'ONT Rates Sheet'!$C$8,E21&gt;25000,'ONT Rates Sheet'!$C$7))</f>
        <v>-</v>
      </c>
      <c r="H21" s="59"/>
      <c r="I21" s="59"/>
      <c r="J21" s="129" t="str">
        <f t="shared" si="1"/>
        <v>-</v>
      </c>
      <c r="K21" s="54"/>
      <c r="L21" s="62" t="str">
        <f t="shared" si="2"/>
        <v/>
      </c>
      <c r="M21" s="60"/>
      <c r="N21" s="129" t="str">
        <f t="shared" si="5"/>
        <v>-</v>
      </c>
      <c r="O21" s="125"/>
      <c r="P21" s="53"/>
      <c r="Q21" s="60"/>
      <c r="R21" s="129">
        <f t="shared" si="3"/>
        <v>0</v>
      </c>
      <c r="S21" s="60"/>
      <c r="T21" s="129">
        <f t="shared" si="4"/>
        <v>0</v>
      </c>
      <c r="U21" s="196">
        <f t="shared" si="0"/>
        <v>0</v>
      </c>
      <c r="V21" s="197"/>
    </row>
    <row r="22" spans="1:22" ht="16.2" customHeight="1" x14ac:dyDescent="0.35">
      <c r="A22" s="66"/>
      <c r="B22" s="67" t="b">
        <v>0</v>
      </c>
      <c r="C22" s="67" t="b">
        <v>0</v>
      </c>
      <c r="D22" s="67" t="b">
        <v>0</v>
      </c>
      <c r="E22" s="58"/>
      <c r="F22" s="67" t="b">
        <v>0</v>
      </c>
      <c r="G22" s="100" t="str" cm="1">
        <f t="array" ref="G22">IF(F22=TRUE,"-",_xlfn.IFS(E22="","-",E22&lt;12500,'ONT Rates Sheet'!$C$9,AND(E22&gt;=12500,E22&lt;=25000),'ONT Rates Sheet'!$C$8,E22&gt;25000,'ONT Rates Sheet'!$C$7))</f>
        <v>-</v>
      </c>
      <c r="H22" s="59"/>
      <c r="I22" s="59"/>
      <c r="J22" s="129" t="str">
        <f t="shared" si="1"/>
        <v>-</v>
      </c>
      <c r="K22" s="54"/>
      <c r="L22" s="62" t="str">
        <f t="shared" si="2"/>
        <v/>
      </c>
      <c r="M22" s="60"/>
      <c r="N22" s="129" t="str">
        <f t="shared" si="5"/>
        <v>-</v>
      </c>
      <c r="O22" s="125"/>
      <c r="P22" s="53"/>
      <c r="Q22" s="60"/>
      <c r="R22" s="129">
        <f t="shared" si="3"/>
        <v>0</v>
      </c>
      <c r="S22" s="60"/>
      <c r="T22" s="129">
        <f t="shared" si="4"/>
        <v>0</v>
      </c>
      <c r="U22" s="196">
        <f t="shared" si="0"/>
        <v>0</v>
      </c>
      <c r="V22" s="197"/>
    </row>
    <row r="23" spans="1:22" ht="16.2" customHeight="1" x14ac:dyDescent="0.35">
      <c r="A23" s="68"/>
      <c r="B23" s="67" t="b">
        <v>0</v>
      </c>
      <c r="C23" s="67" t="b">
        <v>0</v>
      </c>
      <c r="D23" s="67" t="b">
        <v>0</v>
      </c>
      <c r="E23" s="58"/>
      <c r="F23" s="67" t="b">
        <v>0</v>
      </c>
      <c r="G23" s="100" t="str" cm="1">
        <f t="array" ref="G23">IF(F23=TRUE,"-",_xlfn.IFS(E23="","-",E23&lt;12500,'ONT Rates Sheet'!$C$9,AND(E23&gt;=12500,E23&lt;=25000),'ONT Rates Sheet'!$C$8,E23&gt;25000,'ONT Rates Sheet'!$C$7))</f>
        <v>-</v>
      </c>
      <c r="H23" s="59"/>
      <c r="I23" s="59"/>
      <c r="J23" s="129" t="str">
        <f t="shared" si="1"/>
        <v>-</v>
      </c>
      <c r="K23" s="54"/>
      <c r="L23" s="62" t="str">
        <f t="shared" si="2"/>
        <v/>
      </c>
      <c r="M23" s="60"/>
      <c r="N23" s="129" t="str">
        <f t="shared" si="5"/>
        <v>-</v>
      </c>
      <c r="O23" s="125"/>
      <c r="P23" s="53"/>
      <c r="Q23" s="60"/>
      <c r="R23" s="129">
        <f t="shared" si="3"/>
        <v>0</v>
      </c>
      <c r="S23" s="60"/>
      <c r="T23" s="129">
        <f t="shared" si="4"/>
        <v>0</v>
      </c>
      <c r="U23" s="196">
        <f t="shared" si="0"/>
        <v>0</v>
      </c>
      <c r="V23" s="197"/>
    </row>
    <row r="24" spans="1:22" ht="16.2" customHeight="1" x14ac:dyDescent="0.35">
      <c r="A24" s="68"/>
      <c r="B24" s="67" t="b">
        <v>0</v>
      </c>
      <c r="C24" s="67" t="b">
        <v>0</v>
      </c>
      <c r="D24" s="67" t="b">
        <v>0</v>
      </c>
      <c r="E24" s="58"/>
      <c r="F24" s="67" t="b">
        <v>0</v>
      </c>
      <c r="G24" s="100" t="str" cm="1">
        <f t="array" ref="G24">IF(F24=TRUE,"-",_xlfn.IFS(E24="","-",E24&lt;12500,'ONT Rates Sheet'!$C$9,AND(E24&gt;=12500,E24&lt;=25000),'ONT Rates Sheet'!$C$8,E24&gt;25000,'ONT Rates Sheet'!$C$7))</f>
        <v>-</v>
      </c>
      <c r="H24" s="59"/>
      <c r="I24" s="59"/>
      <c r="J24" s="129" t="str">
        <f t="shared" si="1"/>
        <v>-</v>
      </c>
      <c r="K24" s="54"/>
      <c r="L24" s="62" t="str">
        <f t="shared" si="2"/>
        <v/>
      </c>
      <c r="M24" s="60"/>
      <c r="N24" s="129" t="str">
        <f t="shared" si="5"/>
        <v>-</v>
      </c>
      <c r="O24" s="125"/>
      <c r="P24" s="53"/>
      <c r="Q24" s="60"/>
      <c r="R24" s="129">
        <f t="shared" si="3"/>
        <v>0</v>
      </c>
      <c r="S24" s="60"/>
      <c r="T24" s="129">
        <f t="shared" si="4"/>
        <v>0</v>
      </c>
      <c r="U24" s="196">
        <f t="shared" si="0"/>
        <v>0</v>
      </c>
      <c r="V24" s="197"/>
    </row>
    <row r="25" spans="1:22" ht="16.2" customHeight="1" x14ac:dyDescent="0.35">
      <c r="A25" s="68"/>
      <c r="B25" s="67" t="b">
        <v>0</v>
      </c>
      <c r="C25" s="67" t="b">
        <v>0</v>
      </c>
      <c r="D25" s="67" t="b">
        <v>0</v>
      </c>
      <c r="E25" s="58"/>
      <c r="F25" s="67" t="b">
        <v>0</v>
      </c>
      <c r="G25" s="100" t="str" cm="1">
        <f t="array" ref="G25">IF(F25=TRUE,"-",_xlfn.IFS(E25="","-",E25&lt;12500,'ONT Rates Sheet'!$C$9,AND(E25&gt;=12500,E25&lt;=25000),'ONT Rates Sheet'!$C$8,E25&gt;25000,'ONT Rates Sheet'!$C$7))</f>
        <v>-</v>
      </c>
      <c r="H25" s="59"/>
      <c r="I25" s="59"/>
      <c r="J25" s="129" t="str">
        <f t="shared" si="1"/>
        <v>-</v>
      </c>
      <c r="K25" s="54"/>
      <c r="L25" s="62" t="str">
        <f t="shared" si="2"/>
        <v/>
      </c>
      <c r="M25" s="60"/>
      <c r="N25" s="129" t="str">
        <f t="shared" si="5"/>
        <v>-</v>
      </c>
      <c r="O25" s="125"/>
      <c r="P25" s="53"/>
      <c r="Q25" s="60"/>
      <c r="R25" s="129">
        <f t="shared" si="3"/>
        <v>0</v>
      </c>
      <c r="S25" s="60"/>
      <c r="T25" s="129">
        <f t="shared" si="4"/>
        <v>0</v>
      </c>
      <c r="U25" s="196">
        <f t="shared" si="0"/>
        <v>0</v>
      </c>
      <c r="V25" s="197"/>
    </row>
    <row r="26" spans="1:22" ht="16.2" customHeight="1" x14ac:dyDescent="0.35">
      <c r="A26" s="68"/>
      <c r="B26" s="67" t="b">
        <v>0</v>
      </c>
      <c r="C26" s="67" t="b">
        <v>0</v>
      </c>
      <c r="D26" s="67" t="b">
        <v>0</v>
      </c>
      <c r="E26" s="58"/>
      <c r="F26" s="67" t="b">
        <v>0</v>
      </c>
      <c r="G26" s="100" t="str" cm="1">
        <f t="array" ref="G26">IF(F26=TRUE,"-",_xlfn.IFS(E26="","-",E26&lt;12500,'ONT Rates Sheet'!$C$9,AND(E26&gt;=12500,E26&lt;=25000),'ONT Rates Sheet'!$C$8,E26&gt;25000,'ONT Rates Sheet'!$C$7))</f>
        <v>-</v>
      </c>
      <c r="H26" s="59"/>
      <c r="I26" s="59"/>
      <c r="J26" s="129" t="str">
        <f t="shared" si="1"/>
        <v>-</v>
      </c>
      <c r="K26" s="54"/>
      <c r="L26" s="62" t="str">
        <f t="shared" si="2"/>
        <v/>
      </c>
      <c r="M26" s="60"/>
      <c r="N26" s="129" t="str">
        <f t="shared" si="5"/>
        <v>-</v>
      </c>
      <c r="O26" s="125"/>
      <c r="P26" s="53"/>
      <c r="Q26" s="60"/>
      <c r="R26" s="129">
        <f t="shared" si="3"/>
        <v>0</v>
      </c>
      <c r="S26" s="60"/>
      <c r="T26" s="129">
        <f t="shared" si="4"/>
        <v>0</v>
      </c>
      <c r="U26" s="196">
        <f t="shared" si="0"/>
        <v>0</v>
      </c>
      <c r="V26" s="197"/>
    </row>
    <row r="27" spans="1:22" ht="16.95" customHeight="1" thickBot="1" x14ac:dyDescent="0.4">
      <c r="A27" s="130" t="s">
        <v>54</v>
      </c>
      <c r="B27" s="131"/>
      <c r="C27" s="131"/>
      <c r="D27" s="131"/>
      <c r="E27" s="132"/>
      <c r="F27" s="132"/>
      <c r="G27" s="132"/>
      <c r="H27" s="133">
        <f t="shared" ref="H27:S27" si="6">SUM(H11:H26)</f>
        <v>0</v>
      </c>
      <c r="I27" s="133">
        <f t="shared" si="6"/>
        <v>0</v>
      </c>
      <c r="J27" s="134">
        <f t="shared" si="6"/>
        <v>0</v>
      </c>
      <c r="K27" s="132"/>
      <c r="L27" s="132"/>
      <c r="M27" s="135">
        <f t="shared" si="6"/>
        <v>0</v>
      </c>
      <c r="N27" s="134">
        <f>SUM(N11:N26)</f>
        <v>0</v>
      </c>
      <c r="O27" s="132"/>
      <c r="P27" s="132"/>
      <c r="Q27" s="135">
        <f>SUM(Q11:Q26)</f>
        <v>0</v>
      </c>
      <c r="R27" s="136">
        <f>SUM(R11:R26)</f>
        <v>0</v>
      </c>
      <c r="S27" s="135">
        <f t="shared" si="6"/>
        <v>0</v>
      </c>
      <c r="T27" s="136">
        <f>SUM(T11:T26)</f>
        <v>0</v>
      </c>
      <c r="U27" s="204">
        <f>SUM(U11:V26)</f>
        <v>0</v>
      </c>
      <c r="V27" s="205"/>
    </row>
    <row r="28" spans="1:22" ht="16.350000000000001" customHeight="1" x14ac:dyDescent="0.35">
      <c r="A28" s="110"/>
      <c r="B28" s="110"/>
      <c r="C28" s="110"/>
      <c r="D28" s="110"/>
      <c r="E28" s="111"/>
      <c r="F28" s="111"/>
      <c r="G28" s="111"/>
      <c r="H28" s="112"/>
      <c r="I28" s="112"/>
      <c r="J28" s="113"/>
      <c r="K28" s="114"/>
      <c r="L28" s="110"/>
      <c r="M28" s="110"/>
      <c r="N28" s="110"/>
      <c r="O28" s="110"/>
      <c r="P28" s="110"/>
      <c r="Q28" s="110"/>
      <c r="R28" s="110"/>
      <c r="S28" s="110"/>
      <c r="T28" s="110"/>
    </row>
    <row r="29" spans="1:22" s="117" customFormat="1" ht="16.2" customHeight="1" x14ac:dyDescent="0.35">
      <c r="A29" s="115" t="s">
        <v>55</v>
      </c>
      <c r="B29" s="116"/>
      <c r="C29" s="116"/>
      <c r="D29" s="116"/>
      <c r="E29" s="116"/>
      <c r="F29" s="116"/>
      <c r="G29" s="116"/>
      <c r="H29" s="38"/>
      <c r="I29" s="38"/>
      <c r="N29" s="110"/>
      <c r="O29" s="110"/>
      <c r="P29" s="110"/>
      <c r="Q29" s="110"/>
      <c r="R29" s="110"/>
      <c r="S29" s="110"/>
      <c r="T29" s="110"/>
      <c r="U29" s="35"/>
    </row>
    <row r="30" spans="1:22" s="117" customFormat="1" ht="16.2" customHeight="1" x14ac:dyDescent="0.35">
      <c r="A30" s="115" t="s">
        <v>141</v>
      </c>
      <c r="B30" s="116"/>
      <c r="C30" s="116"/>
      <c r="D30" s="116"/>
      <c r="E30" s="116"/>
      <c r="F30" s="116"/>
      <c r="G30" s="116"/>
      <c r="H30" s="118"/>
      <c r="I30" s="118"/>
    </row>
    <row r="31" spans="1:22" ht="16.2" customHeight="1" x14ac:dyDescent="0.35">
      <c r="A31" s="115" t="s">
        <v>142</v>
      </c>
      <c r="B31" s="116"/>
      <c r="C31" s="116"/>
      <c r="D31" s="116"/>
      <c r="E31" s="116"/>
      <c r="F31" s="116"/>
      <c r="G31" s="116"/>
      <c r="H31" s="43"/>
      <c r="I31" s="43"/>
      <c r="N31" s="195" t="s">
        <v>56</v>
      </c>
      <c r="O31" s="195"/>
      <c r="P31" s="195"/>
      <c r="Q31" s="195"/>
      <c r="R31" s="195"/>
      <c r="S31" s="195"/>
      <c r="T31" s="195"/>
      <c r="U31" s="195"/>
    </row>
    <row r="32" spans="1:22" ht="16.2" customHeight="1" x14ac:dyDescent="0.35">
      <c r="A32" s="115" t="s">
        <v>143</v>
      </c>
      <c r="B32" s="119"/>
      <c r="C32" s="119"/>
      <c r="D32" s="119"/>
      <c r="E32" s="119"/>
      <c r="F32" s="119"/>
      <c r="G32" s="119"/>
      <c r="H32" s="43"/>
      <c r="I32" s="43"/>
      <c r="N32" s="118"/>
      <c r="O32" s="118"/>
      <c r="P32" s="118"/>
      <c r="Q32" s="118"/>
      <c r="R32" s="118"/>
      <c r="S32" s="118"/>
      <c r="T32" s="118"/>
      <c r="U32" s="118"/>
    </row>
    <row r="33" spans="1:21" ht="15.6" thickBot="1" x14ac:dyDescent="0.4">
      <c r="A33" s="115" t="s">
        <v>144</v>
      </c>
      <c r="B33" s="119"/>
      <c r="C33" s="119"/>
      <c r="D33" s="119"/>
      <c r="E33" s="119"/>
      <c r="F33" s="119"/>
      <c r="G33" s="119"/>
      <c r="H33" s="43"/>
      <c r="I33" s="43"/>
      <c r="N33" s="206"/>
      <c r="O33" s="206"/>
      <c r="P33" s="206"/>
      <c r="Q33" s="206"/>
      <c r="R33" s="206"/>
      <c r="S33" s="206"/>
      <c r="T33" s="206"/>
      <c r="U33" s="206"/>
    </row>
    <row r="34" spans="1:21" ht="15" x14ac:dyDescent="0.35">
      <c r="A34" s="115" t="s">
        <v>133</v>
      </c>
      <c r="B34" s="119"/>
      <c r="C34" s="119"/>
      <c r="D34" s="119"/>
      <c r="E34" s="119"/>
      <c r="F34" s="119"/>
      <c r="G34" s="119"/>
      <c r="H34" s="43"/>
      <c r="I34" s="43"/>
      <c r="N34" s="209" t="s">
        <v>57</v>
      </c>
      <c r="O34" s="209"/>
      <c r="P34" s="209"/>
      <c r="Q34" s="209"/>
      <c r="R34" s="209"/>
      <c r="S34" s="209"/>
      <c r="T34" s="209"/>
      <c r="U34" s="209"/>
    </row>
    <row r="35" spans="1:21" ht="15.6" thickBot="1" x14ac:dyDescent="0.4">
      <c r="A35" s="115"/>
      <c r="B35" s="119"/>
      <c r="C35" s="119"/>
      <c r="D35" s="119"/>
      <c r="E35" s="119"/>
      <c r="F35" s="119"/>
      <c r="G35" s="119"/>
      <c r="H35" s="43"/>
      <c r="I35" s="43"/>
      <c r="N35" s="120"/>
      <c r="O35" s="120"/>
      <c r="P35" s="120"/>
      <c r="Q35" s="120"/>
      <c r="R35" s="120"/>
      <c r="S35" s="120"/>
      <c r="T35" s="120"/>
      <c r="U35" s="120"/>
    </row>
    <row r="36" spans="1:21" ht="17.55" customHeight="1" thickBot="1" x14ac:dyDescent="0.4">
      <c r="A36" s="101" t="s">
        <v>58</v>
      </c>
      <c r="B36" s="38"/>
      <c r="C36" s="38" t="s">
        <v>59</v>
      </c>
      <c r="D36" s="38"/>
      <c r="J36" s="210"/>
      <c r="K36" s="211"/>
      <c r="L36" s="212"/>
      <c r="N36" s="120"/>
      <c r="O36" s="120"/>
      <c r="P36" s="120"/>
      <c r="Q36" s="120"/>
      <c r="R36" s="120"/>
      <c r="S36" s="120"/>
      <c r="T36" s="120"/>
      <c r="U36" s="120"/>
    </row>
    <row r="37" spans="1:21" ht="16.95" customHeight="1" thickBot="1" x14ac:dyDescent="0.4">
      <c r="A37" s="207" t="s">
        <v>60</v>
      </c>
      <c r="B37" s="38"/>
      <c r="C37" s="121" t="s">
        <v>61</v>
      </c>
      <c r="D37" s="38"/>
      <c r="J37" s="213" t="s">
        <v>62</v>
      </c>
      <c r="K37" s="214"/>
      <c r="L37" s="215"/>
      <c r="N37" s="208"/>
      <c r="O37" s="208"/>
      <c r="P37" s="208"/>
      <c r="Q37" s="208"/>
      <c r="R37" s="208"/>
      <c r="S37" s="208"/>
      <c r="T37" s="208"/>
      <c r="U37" s="208"/>
    </row>
    <row r="38" spans="1:21" ht="15.6" thickBot="1" x14ac:dyDescent="0.4">
      <c r="A38" s="207"/>
      <c r="C38" s="117" t="s">
        <v>63</v>
      </c>
      <c r="J38" s="216" t="s">
        <v>28</v>
      </c>
      <c r="K38" s="217"/>
      <c r="L38" s="218"/>
      <c r="N38" s="209" t="s">
        <v>64</v>
      </c>
      <c r="O38" s="209"/>
      <c r="P38" s="209"/>
      <c r="Q38" s="209"/>
      <c r="R38" s="209"/>
      <c r="S38" s="209"/>
      <c r="T38" s="209"/>
      <c r="U38" s="209"/>
    </row>
    <row r="39" spans="1:21" ht="12.75" customHeight="1" x14ac:dyDescent="0.35">
      <c r="A39" s="207"/>
      <c r="J39" s="122"/>
      <c r="K39" s="122"/>
      <c r="L39" s="122"/>
    </row>
    <row r="40" spans="1:21" ht="15.6" thickBot="1" x14ac:dyDescent="0.4">
      <c r="A40" s="207"/>
      <c r="B40" s="38"/>
      <c r="C40" s="38"/>
      <c r="D40" s="38"/>
      <c r="J40" s="208"/>
      <c r="K40" s="208"/>
      <c r="L40" s="208"/>
      <c r="N40" s="220"/>
      <c r="O40" s="220"/>
      <c r="P40" s="220"/>
      <c r="Q40" s="220"/>
      <c r="R40" s="220"/>
      <c r="S40" s="220"/>
      <c r="T40" s="220"/>
      <c r="U40" s="220"/>
    </row>
    <row r="41" spans="1:21" ht="14.25" customHeight="1" x14ac:dyDescent="0.35">
      <c r="A41" s="207"/>
      <c r="B41" s="38"/>
      <c r="C41" s="38"/>
      <c r="D41" s="38"/>
      <c r="J41" s="219" t="s">
        <v>65</v>
      </c>
      <c r="K41" s="219"/>
      <c r="L41" s="219"/>
      <c r="N41" s="209" t="s">
        <v>66</v>
      </c>
      <c r="O41" s="209"/>
      <c r="P41" s="209"/>
      <c r="Q41" s="209"/>
      <c r="R41" s="209"/>
      <c r="S41" s="209"/>
      <c r="T41" s="209"/>
      <c r="U41" s="209"/>
    </row>
    <row r="42" spans="1:21" ht="12.75" customHeight="1" x14ac:dyDescent="0.35">
      <c r="A42" s="207"/>
      <c r="B42" s="123"/>
      <c r="C42" s="123"/>
      <c r="D42" s="123"/>
      <c r="E42" s="123"/>
      <c r="F42" s="123"/>
      <c r="G42" s="123"/>
      <c r="H42" s="123"/>
      <c r="I42" s="123"/>
    </row>
    <row r="43" spans="1:21" ht="12.75" customHeight="1" x14ac:dyDescent="0.35">
      <c r="L43" s="43"/>
      <c r="N43" s="43"/>
      <c r="O43" s="43"/>
      <c r="P43" s="43"/>
      <c r="R43" s="43"/>
      <c r="S43" s="43"/>
      <c r="T43" s="43"/>
    </row>
    <row r="44" spans="1:21" ht="13.5" customHeight="1" x14ac:dyDescent="0.35">
      <c r="B44" s="124"/>
      <c r="C44" s="124"/>
      <c r="D44" s="124"/>
      <c r="L44" s="43"/>
      <c r="M44" s="43"/>
      <c r="Q44" s="43"/>
    </row>
    <row r="46" spans="1:21" ht="15" customHeight="1" x14ac:dyDescent="0.35"/>
  </sheetData>
  <sheetProtection algorithmName="SHA-512" hashValue="ZHnoeP7pcOTrfJSlF/e6RQx/FSvt1igXYs6DyLiF2U0wmc0eXZ3LuOkOc5Szie0mVBnBDYYPDGE/WeByrMqtKA==" saltValue="sQISSpwwMOj1Cn7KqY6PeQ==" spinCount="100000" sheet="1" formatCells="0" formatColumns="0" formatRows="0" insertColumns="0" insertRows="0" insertHyperlinks="0" selectLockedCells="1"/>
  <mergeCells count="48">
    <mergeCell ref="N33:U33"/>
    <mergeCell ref="A37:A42"/>
    <mergeCell ref="N37:U37"/>
    <mergeCell ref="N41:U41"/>
    <mergeCell ref="N34:U34"/>
    <mergeCell ref="J36:L36"/>
    <mergeCell ref="J37:L37"/>
    <mergeCell ref="J38:L38"/>
    <mergeCell ref="N38:U38"/>
    <mergeCell ref="J41:L41"/>
    <mergeCell ref="J40:L40"/>
    <mergeCell ref="N40:U40"/>
    <mergeCell ref="U18:V18"/>
    <mergeCell ref="U19:V19"/>
    <mergeCell ref="U20:V20"/>
    <mergeCell ref="U21:V21"/>
    <mergeCell ref="U22:V22"/>
    <mergeCell ref="N31:U31"/>
    <mergeCell ref="U17:V17"/>
    <mergeCell ref="Q8:R8"/>
    <mergeCell ref="S8:T8"/>
    <mergeCell ref="U8:V10"/>
    <mergeCell ref="U11:V11"/>
    <mergeCell ref="U12:V12"/>
    <mergeCell ref="U13:V13"/>
    <mergeCell ref="U14:V14"/>
    <mergeCell ref="U15:V15"/>
    <mergeCell ref="U16:V16"/>
    <mergeCell ref="U23:V23"/>
    <mergeCell ref="U24:V24"/>
    <mergeCell ref="U25:V25"/>
    <mergeCell ref="U26:V26"/>
    <mergeCell ref="U27:V27"/>
    <mergeCell ref="A3:T3"/>
    <mergeCell ref="A2:T2"/>
    <mergeCell ref="B5:F5"/>
    <mergeCell ref="B8:B10"/>
    <mergeCell ref="C8:C10"/>
    <mergeCell ref="D8:D10"/>
    <mergeCell ref="A8:A10"/>
    <mergeCell ref="E8:G9"/>
    <mergeCell ref="J7:V7"/>
    <mergeCell ref="P8:P9"/>
    <mergeCell ref="I5:J5"/>
    <mergeCell ref="H8:H9"/>
    <mergeCell ref="I8:I9"/>
    <mergeCell ref="J8:J9"/>
    <mergeCell ref="K8:O8"/>
  </mergeCells>
  <dataValidations count="1">
    <dataValidation type="list" allowBlank="1" showInputMessage="1" showErrorMessage="1" sqref="K11:K26" xr:uid="{C974D5FD-12B7-4304-98DE-29490DFCD2A3}">
      <formula1>"0-120, 121-180, 181-240, 241+"</formula1>
    </dataValidation>
  </dataValidations>
  <hyperlinks>
    <hyperlink ref="C37" r:id="rId1" xr:uid="{A06C8C08-5C57-44CD-B965-84F066D09F14}"/>
  </hyperlinks>
  <printOptions horizontalCentered="1" verticalCentered="1"/>
  <pageMargins left="0.25" right="0.25" top="0.25" bottom="0.25" header="0" footer="0"/>
  <pageSetup scale="57" fitToHeight="0" orientation="landscape" copies="2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3DB1-FE90-401F-ACA8-13389460753A}">
  <sheetPr>
    <pageSetUpPr fitToPage="1"/>
  </sheetPr>
  <dimension ref="A1:W46"/>
  <sheetViews>
    <sheetView zoomScaleNormal="100" zoomScaleSheetLayoutView="85" zoomScalePageLayoutView="85" workbookViewId="0">
      <selection activeCell="B5" sqref="B5:F5"/>
    </sheetView>
  </sheetViews>
  <sheetFormatPr defaultColWidth="8.77734375" defaultRowHeight="12.75" customHeight="1" x14ac:dyDescent="0.35"/>
  <cols>
    <col min="1" max="1" width="19.5546875" style="35" customWidth="1"/>
    <col min="2" max="4" width="2.44140625" style="35" customWidth="1"/>
    <col min="5" max="5" width="12.44140625" style="35" customWidth="1"/>
    <col min="6" max="6" width="9.5546875" style="35" customWidth="1"/>
    <col min="7" max="7" width="8.77734375" style="35" customWidth="1"/>
    <col min="8" max="9" width="11.77734375" style="35" customWidth="1"/>
    <col min="10" max="10" width="14.44140625" style="35" customWidth="1"/>
    <col min="11" max="11" width="15.44140625" style="35" customWidth="1"/>
    <col min="12" max="12" width="12.44140625" style="35" customWidth="1"/>
    <col min="13" max="13" width="8.77734375" style="35" customWidth="1"/>
    <col min="14" max="14" width="11.21875" style="35" customWidth="1"/>
    <col min="15" max="15" width="25.5546875" style="35" customWidth="1"/>
    <col min="16" max="16" width="13" style="35" customWidth="1"/>
    <col min="17" max="17" width="7.44140625" style="35" bestFit="1" customWidth="1"/>
    <col min="18" max="18" width="10.5546875" style="35" customWidth="1"/>
    <col min="19" max="19" width="7.44140625" style="35" bestFit="1" customWidth="1"/>
    <col min="20" max="20" width="11.44140625" style="35" customWidth="1"/>
    <col min="21" max="21" width="9.44140625" style="35" customWidth="1"/>
    <col min="22" max="22" width="8.77734375" style="35" customWidth="1"/>
    <col min="23" max="16384" width="8.77734375" style="35"/>
  </cols>
  <sheetData>
    <row r="1" spans="1:23" ht="70.95" customHeight="1" x14ac:dyDescent="0.35">
      <c r="U1" s="8" t="s">
        <v>146</v>
      </c>
    </row>
    <row r="2" spans="1:23" ht="24" x14ac:dyDescent="0.55000000000000004">
      <c r="A2" s="167" t="s">
        <v>38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</row>
    <row r="3" spans="1:23" ht="17.399999999999999" x14ac:dyDescent="0.4">
      <c r="A3" s="166" t="s">
        <v>39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3" ht="13.5" customHeight="1" x14ac:dyDescent="0.35">
      <c r="S4" s="36"/>
      <c r="T4" s="36"/>
    </row>
    <row r="5" spans="1:23" ht="16.5" customHeight="1" thickBot="1" x14ac:dyDescent="0.4">
      <c r="A5" s="37" t="s">
        <v>4</v>
      </c>
      <c r="B5" s="168"/>
      <c r="C5" s="168"/>
      <c r="D5" s="168"/>
      <c r="E5" s="168"/>
      <c r="F5" s="168"/>
      <c r="G5" s="37"/>
      <c r="H5" s="38" t="s">
        <v>40</v>
      </c>
      <c r="I5" s="187"/>
      <c r="J5" s="168"/>
      <c r="L5" s="38" t="s">
        <v>41</v>
      </c>
      <c r="M5" s="39"/>
      <c r="S5" s="38"/>
      <c r="T5" s="40"/>
    </row>
    <row r="6" spans="1:23" ht="19.5" customHeight="1" x14ac:dyDescent="0.35">
      <c r="A6" s="37" t="s">
        <v>122</v>
      </c>
      <c r="B6" s="38"/>
      <c r="C6" s="38"/>
      <c r="D6" s="38"/>
      <c r="G6" s="38"/>
      <c r="J6" s="37"/>
      <c r="M6" s="37"/>
      <c r="Q6" s="37"/>
      <c r="S6" s="38"/>
      <c r="T6" s="37"/>
    </row>
    <row r="7" spans="1:23" ht="16.2" thickBot="1" x14ac:dyDescent="0.4">
      <c r="A7" s="41"/>
      <c r="B7" s="35" t="s">
        <v>42</v>
      </c>
      <c r="E7" s="41"/>
      <c r="F7" s="41"/>
      <c r="G7" s="41"/>
      <c r="H7" s="42"/>
      <c r="I7" s="42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</row>
    <row r="8" spans="1:23" ht="57.75" customHeight="1" x14ac:dyDescent="0.35">
      <c r="A8" s="236" t="s">
        <v>82</v>
      </c>
      <c r="B8" s="169" t="s">
        <v>43</v>
      </c>
      <c r="C8" s="172" t="s">
        <v>44</v>
      </c>
      <c r="D8" s="172" t="s">
        <v>45</v>
      </c>
      <c r="E8" s="227" t="s">
        <v>46</v>
      </c>
      <c r="F8" s="228"/>
      <c r="G8" s="229"/>
      <c r="H8" s="242" t="s">
        <v>47</v>
      </c>
      <c r="I8" s="190" t="s">
        <v>48</v>
      </c>
      <c r="J8" s="190" t="s">
        <v>49</v>
      </c>
      <c r="K8" s="233" t="s">
        <v>139</v>
      </c>
      <c r="L8" s="234"/>
      <c r="M8" s="234"/>
      <c r="N8" s="234"/>
      <c r="O8" s="235"/>
      <c r="P8" s="222" t="s">
        <v>137</v>
      </c>
      <c r="Q8" s="233" t="s">
        <v>120</v>
      </c>
      <c r="R8" s="235"/>
      <c r="S8" s="198" t="s">
        <v>121</v>
      </c>
      <c r="T8" s="199"/>
      <c r="U8" s="239" t="s">
        <v>50</v>
      </c>
      <c r="V8" s="201"/>
      <c r="W8" s="43"/>
    </row>
    <row r="9" spans="1:23" ht="34.5" customHeight="1" x14ac:dyDescent="0.35">
      <c r="A9" s="237"/>
      <c r="B9" s="170"/>
      <c r="C9" s="173"/>
      <c r="D9" s="173"/>
      <c r="E9" s="230"/>
      <c r="F9" s="231"/>
      <c r="G9" s="232"/>
      <c r="H9" s="243"/>
      <c r="I9" s="191"/>
      <c r="J9" s="191"/>
      <c r="K9" s="103"/>
      <c r="L9" s="104"/>
      <c r="M9" s="144">
        <f>'ONT Rates Sheet'!$B$10</f>
        <v>271.92</v>
      </c>
      <c r="N9" s="105" t="s">
        <v>116</v>
      </c>
      <c r="O9" s="106"/>
      <c r="P9" s="223"/>
      <c r="Q9" s="143">
        <f>'ONT Rates Sheet'!$B$12</f>
        <v>0.65</v>
      </c>
      <c r="R9" s="106" t="s">
        <v>117</v>
      </c>
      <c r="S9" s="128">
        <f>'ONT Rates Sheet'!$B$11</f>
        <v>1.1000000000000001</v>
      </c>
      <c r="T9" s="107" t="s">
        <v>117</v>
      </c>
      <c r="U9" s="240"/>
      <c r="V9" s="202"/>
    </row>
    <row r="10" spans="1:23" ht="15.75" customHeight="1" thickBot="1" x14ac:dyDescent="0.4">
      <c r="A10" s="238"/>
      <c r="B10" s="171"/>
      <c r="C10" s="174"/>
      <c r="D10" s="174"/>
      <c r="E10" s="44" t="s">
        <v>51</v>
      </c>
      <c r="F10" s="44" t="s">
        <v>135</v>
      </c>
      <c r="G10" s="44" t="s">
        <v>99</v>
      </c>
      <c r="H10" s="108"/>
      <c r="I10" s="109"/>
      <c r="J10" s="109"/>
      <c r="K10" s="46" t="s">
        <v>96</v>
      </c>
      <c r="L10" s="46" t="s">
        <v>97</v>
      </c>
      <c r="M10" s="46" t="s">
        <v>98</v>
      </c>
      <c r="N10" s="46" t="s">
        <v>53</v>
      </c>
      <c r="O10" s="47" t="s">
        <v>138</v>
      </c>
      <c r="P10" s="145" t="s">
        <v>132</v>
      </c>
      <c r="Q10" s="48" t="s">
        <v>52</v>
      </c>
      <c r="R10" s="44" t="s">
        <v>53</v>
      </c>
      <c r="S10" s="48" t="s">
        <v>52</v>
      </c>
      <c r="T10" s="44" t="s">
        <v>53</v>
      </c>
      <c r="U10" s="241"/>
      <c r="V10" s="203"/>
    </row>
    <row r="11" spans="1:23" ht="16.2" customHeight="1" x14ac:dyDescent="0.35">
      <c r="A11" s="49"/>
      <c r="B11" s="50" t="b">
        <v>0</v>
      </c>
      <c r="C11" s="51" t="b">
        <v>0</v>
      </c>
      <c r="D11" s="51" t="b">
        <v>0</v>
      </c>
      <c r="E11" s="52"/>
      <c r="F11" s="51" t="b">
        <v>0</v>
      </c>
      <c r="G11" s="100" t="str" cm="1">
        <f t="array" ref="G11">IF(F11=TRUE,"-",_xlfn.IFS(E11="","-",E11&lt;12500,'ONT Rates Sheet'!$B$9,AND(E11&gt;=12500,E11&lt;=25000),'ONT Rates Sheet'!$B$8,E11&gt;25000,'ONT Rates Sheet'!$B$7))</f>
        <v>-</v>
      </c>
      <c r="H11" s="53"/>
      <c r="I11" s="53"/>
      <c r="J11" s="129" t="str">
        <f>IF(G11="-", "-", IF(E11&gt;25000,(E11/1000*G11*H11)+(E11/1000*G11*I11),(G11*H11)+(G11*I11)))</f>
        <v>-</v>
      </c>
      <c r="K11" s="54"/>
      <c r="L11" s="62" t="str">
        <f>IF(K11="0-120",75%,IF(K11="121-180",100%,IF(K11="181-240",133%,IF(K11="241+",200%,""))))</f>
        <v/>
      </c>
      <c r="M11" s="55"/>
      <c r="N11" s="129" t="str">
        <f t="shared" ref="N11:N26" si="0">IF(L11="","-",(L11*$M$9)*M11)</f>
        <v>-</v>
      </c>
      <c r="O11" s="125"/>
      <c r="P11" s="53"/>
      <c r="Q11" s="55"/>
      <c r="R11" s="129">
        <f>(ROUND($E11,-3)*$Q11*$Q$9)/1000</f>
        <v>0</v>
      </c>
      <c r="S11" s="55"/>
      <c r="T11" s="142">
        <f>(ROUND($E11,-3)*$S11*$S$9)/1000</f>
        <v>0</v>
      </c>
      <c r="U11" s="224">
        <f t="shared" ref="U11:U26" si="1">SUM(J11,N11,R11,T11)</f>
        <v>0</v>
      </c>
      <c r="V11" s="225"/>
    </row>
    <row r="12" spans="1:23" ht="16.2" customHeight="1" x14ac:dyDescent="0.35">
      <c r="A12" s="56"/>
      <c r="B12" s="57" t="b">
        <v>0</v>
      </c>
      <c r="C12" s="57" t="b">
        <v>0</v>
      </c>
      <c r="D12" s="57" t="b">
        <v>0</v>
      </c>
      <c r="E12" s="58"/>
      <c r="F12" s="57" t="b">
        <v>0</v>
      </c>
      <c r="G12" s="100" t="str" cm="1">
        <f t="array" ref="G12">IF(F12=TRUE,"-",_xlfn.IFS(E12="","-",E12&lt;12500,'ONT Rates Sheet'!$B$9,AND(E12&gt;=12500,E12&lt;=25000),'ONT Rates Sheet'!$B$8,E12&gt;25000,'ONT Rates Sheet'!$B$7))</f>
        <v>-</v>
      </c>
      <c r="H12" s="59"/>
      <c r="I12" s="59"/>
      <c r="J12" s="129" t="str">
        <f t="shared" ref="J12:J26" si="2">IF(G12="-", "-", IF(E12&gt;25000,(E12/1000*G12*H12)+(E12/1000*G12*I12),(G12*H12)+(G12*I12)))</f>
        <v>-</v>
      </c>
      <c r="K12" s="54"/>
      <c r="L12" s="62" t="str">
        <f>IF(K12="0-120",75%,IF(K12="121-180",100%,IF(K12="181-240",133%,IF(K12="241+",200%,""))))</f>
        <v/>
      </c>
      <c r="M12" s="60"/>
      <c r="N12" s="129" t="str">
        <f t="shared" si="0"/>
        <v>-</v>
      </c>
      <c r="O12" s="125"/>
      <c r="P12" s="53"/>
      <c r="Q12" s="55"/>
      <c r="R12" s="129">
        <f t="shared" ref="R12:R26" si="3">(ROUND($E12,-3)*$Q12*$Q$9)/1000</f>
        <v>0</v>
      </c>
      <c r="S12" s="55"/>
      <c r="T12" s="142">
        <f t="shared" ref="T12:T26" si="4">(ROUND($E12,-3)*$S12*$S$9)/1000</f>
        <v>0</v>
      </c>
      <c r="U12" s="224">
        <f t="shared" si="1"/>
        <v>0</v>
      </c>
      <c r="V12" s="225"/>
    </row>
    <row r="13" spans="1:23" ht="16.2" customHeight="1" x14ac:dyDescent="0.35">
      <c r="A13" s="61"/>
      <c r="B13" s="57" t="b">
        <v>0</v>
      </c>
      <c r="C13" s="57" t="b">
        <v>0</v>
      </c>
      <c r="D13" s="57" t="b">
        <v>0</v>
      </c>
      <c r="E13" s="58"/>
      <c r="F13" s="57" t="b">
        <v>0</v>
      </c>
      <c r="G13" s="100" t="str" cm="1">
        <f t="array" ref="G13">IF(F13=TRUE,"-",_xlfn.IFS(E13="","-",E13&lt;12500,'ONT Rates Sheet'!$B$9,AND(E13&gt;=12500,E13&lt;=25000),'ONT Rates Sheet'!$B$8,E13&gt;25000,'ONT Rates Sheet'!$B$7))</f>
        <v>-</v>
      </c>
      <c r="H13" s="59"/>
      <c r="I13" s="59"/>
      <c r="J13" s="129" t="str">
        <f t="shared" si="2"/>
        <v>-</v>
      </c>
      <c r="K13" s="54"/>
      <c r="L13" s="62" t="str">
        <f t="shared" ref="L13:L26" si="5">IF(K13="0-120",75%,IF(K13="121-180",100%,IF(K13="181-240",133%,IF(K13="241+",200%,""))))</f>
        <v/>
      </c>
      <c r="M13" s="60"/>
      <c r="N13" s="129" t="str">
        <f t="shared" si="0"/>
        <v>-</v>
      </c>
      <c r="O13" s="125"/>
      <c r="P13" s="53"/>
      <c r="Q13" s="55"/>
      <c r="R13" s="129">
        <f t="shared" si="3"/>
        <v>0</v>
      </c>
      <c r="S13" s="55"/>
      <c r="T13" s="142">
        <f t="shared" si="4"/>
        <v>0</v>
      </c>
      <c r="U13" s="224">
        <f t="shared" si="1"/>
        <v>0</v>
      </c>
      <c r="V13" s="225"/>
    </row>
    <row r="14" spans="1:23" ht="16.2" customHeight="1" x14ac:dyDescent="0.35">
      <c r="A14" s="56"/>
      <c r="B14" s="57" t="b">
        <v>0</v>
      </c>
      <c r="C14" s="57" t="b">
        <v>0</v>
      </c>
      <c r="D14" s="57" t="b">
        <v>0</v>
      </c>
      <c r="E14" s="58"/>
      <c r="F14" s="57" t="b">
        <v>0</v>
      </c>
      <c r="G14" s="100" t="str" cm="1">
        <f t="array" ref="G14">IF(F14=TRUE,"-",_xlfn.IFS(E14="","-",E14&lt;12500,'ONT Rates Sheet'!$B$9,AND(E14&gt;=12500,E14&lt;=25000),'ONT Rates Sheet'!$B$8,E14&gt;25000,'ONT Rates Sheet'!$B$7))</f>
        <v>-</v>
      </c>
      <c r="H14" s="59"/>
      <c r="I14" s="59"/>
      <c r="J14" s="129" t="str">
        <f t="shared" si="2"/>
        <v>-</v>
      </c>
      <c r="K14" s="54"/>
      <c r="L14" s="62" t="str">
        <f t="shared" si="5"/>
        <v/>
      </c>
      <c r="M14" s="60"/>
      <c r="N14" s="129" t="str">
        <f t="shared" si="0"/>
        <v>-</v>
      </c>
      <c r="O14" s="125"/>
      <c r="P14" s="53"/>
      <c r="Q14" s="55"/>
      <c r="R14" s="129">
        <f t="shared" si="3"/>
        <v>0</v>
      </c>
      <c r="S14" s="55"/>
      <c r="T14" s="142">
        <f t="shared" si="4"/>
        <v>0</v>
      </c>
      <c r="U14" s="224">
        <f t="shared" si="1"/>
        <v>0</v>
      </c>
      <c r="V14" s="225"/>
    </row>
    <row r="15" spans="1:23" ht="16.2" customHeight="1" x14ac:dyDescent="0.35">
      <c r="A15" s="61"/>
      <c r="B15" s="57" t="b">
        <v>0</v>
      </c>
      <c r="C15" s="57" t="b">
        <v>0</v>
      </c>
      <c r="D15" s="57" t="b">
        <v>0</v>
      </c>
      <c r="E15" s="58"/>
      <c r="F15" s="57" t="b">
        <v>0</v>
      </c>
      <c r="G15" s="100" t="str" cm="1">
        <f t="array" ref="G15">IF(F15=TRUE,"-",_xlfn.IFS(E15="","-",E15&lt;12500,'ONT Rates Sheet'!$B$9,AND(E15&gt;=12500,E15&lt;=25000),'ONT Rates Sheet'!$B$8,E15&gt;25000,'ONT Rates Sheet'!$B$7))</f>
        <v>-</v>
      </c>
      <c r="H15" s="59"/>
      <c r="I15" s="59"/>
      <c r="J15" s="129" t="str">
        <f t="shared" si="2"/>
        <v>-</v>
      </c>
      <c r="K15" s="54"/>
      <c r="L15" s="62" t="str">
        <f t="shared" si="5"/>
        <v/>
      </c>
      <c r="M15" s="60"/>
      <c r="N15" s="129" t="str">
        <f t="shared" si="0"/>
        <v>-</v>
      </c>
      <c r="O15" s="125"/>
      <c r="P15" s="53"/>
      <c r="Q15" s="60"/>
      <c r="R15" s="129">
        <f t="shared" si="3"/>
        <v>0</v>
      </c>
      <c r="S15" s="60"/>
      <c r="T15" s="142">
        <f t="shared" si="4"/>
        <v>0</v>
      </c>
      <c r="U15" s="224">
        <f t="shared" si="1"/>
        <v>0</v>
      </c>
      <c r="V15" s="225"/>
    </row>
    <row r="16" spans="1:23" ht="16.2" customHeight="1" x14ac:dyDescent="0.35">
      <c r="A16" s="56"/>
      <c r="B16" s="57" t="b">
        <v>0</v>
      </c>
      <c r="C16" s="57" t="b">
        <v>0</v>
      </c>
      <c r="D16" s="57" t="b">
        <v>0</v>
      </c>
      <c r="E16" s="58"/>
      <c r="F16" s="57" t="b">
        <v>0</v>
      </c>
      <c r="G16" s="100" t="str" cm="1">
        <f t="array" ref="G16">IF(F16=TRUE,"-",_xlfn.IFS(E16="","-",E16&lt;12500,'ONT Rates Sheet'!$B$9,AND(E16&gt;=12500,E16&lt;=25000),'ONT Rates Sheet'!$B$8,E16&gt;25000,'ONT Rates Sheet'!$B$7))</f>
        <v>-</v>
      </c>
      <c r="H16" s="59"/>
      <c r="I16" s="59"/>
      <c r="J16" s="129" t="str">
        <f t="shared" si="2"/>
        <v>-</v>
      </c>
      <c r="K16" s="54"/>
      <c r="L16" s="62" t="str">
        <f t="shared" si="5"/>
        <v/>
      </c>
      <c r="M16" s="60"/>
      <c r="N16" s="129" t="str">
        <f t="shared" si="0"/>
        <v>-</v>
      </c>
      <c r="O16" s="125"/>
      <c r="P16" s="53"/>
      <c r="Q16" s="60"/>
      <c r="R16" s="129">
        <f t="shared" si="3"/>
        <v>0</v>
      </c>
      <c r="S16" s="60"/>
      <c r="T16" s="142">
        <f t="shared" si="4"/>
        <v>0</v>
      </c>
      <c r="U16" s="224">
        <f t="shared" si="1"/>
        <v>0</v>
      </c>
      <c r="V16" s="225"/>
    </row>
    <row r="17" spans="1:22" ht="16.2" customHeight="1" x14ac:dyDescent="0.35">
      <c r="A17" s="61"/>
      <c r="B17" s="57" t="b">
        <v>0</v>
      </c>
      <c r="C17" s="57" t="b">
        <v>0</v>
      </c>
      <c r="D17" s="57" t="b">
        <v>0</v>
      </c>
      <c r="E17" s="58"/>
      <c r="F17" s="57" t="b">
        <v>0</v>
      </c>
      <c r="G17" s="100" t="str" cm="1">
        <f t="array" ref="G17">IF(F17=TRUE,"-",_xlfn.IFS(E17="","-",E17&lt;12500,'ONT Rates Sheet'!$B$9,AND(E17&gt;=12500,E17&lt;=25000),'ONT Rates Sheet'!$B$8,E17&gt;25000,'ONT Rates Sheet'!$B$7))</f>
        <v>-</v>
      </c>
      <c r="H17" s="59"/>
      <c r="I17" s="59"/>
      <c r="J17" s="129" t="str">
        <f t="shared" si="2"/>
        <v>-</v>
      </c>
      <c r="K17" s="54"/>
      <c r="L17" s="62" t="str">
        <f t="shared" si="5"/>
        <v/>
      </c>
      <c r="M17" s="60"/>
      <c r="N17" s="129" t="str">
        <f t="shared" si="0"/>
        <v>-</v>
      </c>
      <c r="O17" s="125"/>
      <c r="P17" s="53"/>
      <c r="Q17" s="60"/>
      <c r="R17" s="129">
        <f t="shared" si="3"/>
        <v>0</v>
      </c>
      <c r="S17" s="60"/>
      <c r="T17" s="142">
        <f t="shared" si="4"/>
        <v>0</v>
      </c>
      <c r="U17" s="224">
        <f t="shared" si="1"/>
        <v>0</v>
      </c>
      <c r="V17" s="225"/>
    </row>
    <row r="18" spans="1:22" ht="16.2" customHeight="1" x14ac:dyDescent="0.35">
      <c r="A18" s="61"/>
      <c r="B18" s="57" t="b">
        <v>0</v>
      </c>
      <c r="C18" s="57" t="b">
        <v>0</v>
      </c>
      <c r="D18" s="57" t="b">
        <v>0</v>
      </c>
      <c r="E18" s="58"/>
      <c r="F18" s="57" t="b">
        <v>0</v>
      </c>
      <c r="G18" s="100" t="str" cm="1">
        <f t="array" ref="G18">IF(F18=TRUE,"-",_xlfn.IFS(E18="","-",E18&lt;12500,'ONT Rates Sheet'!$B$9,AND(E18&gt;=12500,E18&lt;=25000),'ONT Rates Sheet'!$B$8,E18&gt;25000,'ONT Rates Sheet'!$B$7))</f>
        <v>-</v>
      </c>
      <c r="H18" s="59"/>
      <c r="I18" s="59"/>
      <c r="J18" s="129" t="str">
        <f t="shared" si="2"/>
        <v>-</v>
      </c>
      <c r="K18" s="54"/>
      <c r="L18" s="62" t="str">
        <f t="shared" si="5"/>
        <v/>
      </c>
      <c r="M18" s="60"/>
      <c r="N18" s="129" t="str">
        <f t="shared" si="0"/>
        <v>-</v>
      </c>
      <c r="O18" s="125"/>
      <c r="P18" s="53"/>
      <c r="Q18" s="60"/>
      <c r="R18" s="129">
        <f t="shared" si="3"/>
        <v>0</v>
      </c>
      <c r="S18" s="60"/>
      <c r="T18" s="142">
        <f t="shared" si="4"/>
        <v>0</v>
      </c>
      <c r="U18" s="224">
        <f t="shared" si="1"/>
        <v>0</v>
      </c>
      <c r="V18" s="225"/>
    </row>
    <row r="19" spans="1:22" ht="16.2" customHeight="1" x14ac:dyDescent="0.35">
      <c r="A19" s="61"/>
      <c r="B19" s="57" t="b">
        <v>0</v>
      </c>
      <c r="C19" s="57" t="b">
        <v>0</v>
      </c>
      <c r="D19" s="57" t="b">
        <v>0</v>
      </c>
      <c r="E19" s="58"/>
      <c r="F19" s="57" t="b">
        <v>0</v>
      </c>
      <c r="G19" s="100" t="str" cm="1">
        <f t="array" ref="G19">IF(F19=TRUE,"-",_xlfn.IFS(E19="","-",E19&lt;12500,'ONT Rates Sheet'!$B$9,AND(E19&gt;=12500,E19&lt;=25000),'ONT Rates Sheet'!$B$8,E19&gt;25000,'ONT Rates Sheet'!$B$7))</f>
        <v>-</v>
      </c>
      <c r="H19" s="59"/>
      <c r="I19" s="59"/>
      <c r="J19" s="129" t="str">
        <f t="shared" si="2"/>
        <v>-</v>
      </c>
      <c r="K19" s="54"/>
      <c r="L19" s="62" t="str">
        <f t="shared" si="5"/>
        <v/>
      </c>
      <c r="M19" s="60"/>
      <c r="N19" s="129" t="str">
        <f t="shared" si="0"/>
        <v>-</v>
      </c>
      <c r="O19" s="125"/>
      <c r="P19" s="53"/>
      <c r="Q19" s="60"/>
      <c r="R19" s="129">
        <f t="shared" si="3"/>
        <v>0</v>
      </c>
      <c r="S19" s="60"/>
      <c r="T19" s="142">
        <f t="shared" si="4"/>
        <v>0</v>
      </c>
      <c r="U19" s="224">
        <f t="shared" si="1"/>
        <v>0</v>
      </c>
      <c r="V19" s="225"/>
    </row>
    <row r="20" spans="1:22" ht="16.2" customHeight="1" x14ac:dyDescent="0.35">
      <c r="A20" s="61"/>
      <c r="B20" s="57" t="b">
        <v>0</v>
      </c>
      <c r="C20" s="57" t="b">
        <v>0</v>
      </c>
      <c r="D20" s="57" t="b">
        <v>0</v>
      </c>
      <c r="E20" s="58"/>
      <c r="F20" s="57" t="b">
        <v>0</v>
      </c>
      <c r="G20" s="100" t="str" cm="1">
        <f t="array" ref="G20">IF(F20=TRUE,"-",_xlfn.IFS(E20="","-",E20&lt;12500,'ONT Rates Sheet'!$B$9,AND(E20&gt;=12500,E20&lt;=25000),'ONT Rates Sheet'!$B$8,E20&gt;25000,'ONT Rates Sheet'!$B$7))</f>
        <v>-</v>
      </c>
      <c r="H20" s="59"/>
      <c r="I20" s="59"/>
      <c r="J20" s="129" t="str">
        <f t="shared" si="2"/>
        <v>-</v>
      </c>
      <c r="K20" s="54"/>
      <c r="L20" s="62" t="str">
        <f t="shared" si="5"/>
        <v/>
      </c>
      <c r="M20" s="60"/>
      <c r="N20" s="129" t="str">
        <f t="shared" si="0"/>
        <v>-</v>
      </c>
      <c r="O20" s="125"/>
      <c r="P20" s="53"/>
      <c r="Q20" s="60"/>
      <c r="R20" s="129">
        <f t="shared" si="3"/>
        <v>0</v>
      </c>
      <c r="S20" s="60"/>
      <c r="T20" s="142">
        <f t="shared" si="4"/>
        <v>0</v>
      </c>
      <c r="U20" s="224">
        <f t="shared" si="1"/>
        <v>0</v>
      </c>
      <c r="V20" s="225"/>
    </row>
    <row r="21" spans="1:22" ht="16.2" customHeight="1" x14ac:dyDescent="0.35">
      <c r="A21" s="56"/>
      <c r="B21" s="57" t="b">
        <v>0</v>
      </c>
      <c r="C21" s="57" t="b">
        <v>0</v>
      </c>
      <c r="D21" s="57" t="b">
        <v>0</v>
      </c>
      <c r="E21" s="58"/>
      <c r="F21" s="57" t="b">
        <v>0</v>
      </c>
      <c r="G21" s="100" t="str" cm="1">
        <f t="array" ref="G21">IF(F21=TRUE,"-",_xlfn.IFS(E21="","-",E21&lt;12500,'ONT Rates Sheet'!$B$9,AND(E21&gt;=12500,E21&lt;=25000),'ONT Rates Sheet'!$B$8,E21&gt;25000,'ONT Rates Sheet'!$B$7))</f>
        <v>-</v>
      </c>
      <c r="H21" s="59"/>
      <c r="I21" s="59"/>
      <c r="J21" s="129" t="str">
        <f t="shared" si="2"/>
        <v>-</v>
      </c>
      <c r="K21" s="54"/>
      <c r="L21" s="62" t="str">
        <f t="shared" si="5"/>
        <v/>
      </c>
      <c r="M21" s="60"/>
      <c r="N21" s="129" t="str">
        <f t="shared" si="0"/>
        <v>-</v>
      </c>
      <c r="O21" s="125"/>
      <c r="P21" s="53"/>
      <c r="Q21" s="60"/>
      <c r="R21" s="129">
        <f t="shared" si="3"/>
        <v>0</v>
      </c>
      <c r="S21" s="60"/>
      <c r="T21" s="142">
        <f t="shared" si="4"/>
        <v>0</v>
      </c>
      <c r="U21" s="224">
        <f t="shared" si="1"/>
        <v>0</v>
      </c>
      <c r="V21" s="225"/>
    </row>
    <row r="22" spans="1:22" ht="16.2" customHeight="1" x14ac:dyDescent="0.35">
      <c r="A22" s="56"/>
      <c r="B22" s="57" t="b">
        <v>0</v>
      </c>
      <c r="C22" s="57" t="b">
        <v>0</v>
      </c>
      <c r="D22" s="57" t="b">
        <v>0</v>
      </c>
      <c r="E22" s="58"/>
      <c r="F22" s="57" t="b">
        <v>0</v>
      </c>
      <c r="G22" s="100" t="str" cm="1">
        <f t="array" ref="G22">IF(F22=TRUE,"-",_xlfn.IFS(E22="","-",E22&lt;12500,'ONT Rates Sheet'!$B$9,AND(E22&gt;=12500,E22&lt;=25000),'ONT Rates Sheet'!$B$8,E22&gt;25000,'ONT Rates Sheet'!$B$7))</f>
        <v>-</v>
      </c>
      <c r="H22" s="59"/>
      <c r="I22" s="59"/>
      <c r="J22" s="129" t="str">
        <f t="shared" si="2"/>
        <v>-</v>
      </c>
      <c r="K22" s="54"/>
      <c r="L22" s="62" t="str">
        <f t="shared" si="5"/>
        <v/>
      </c>
      <c r="M22" s="60"/>
      <c r="N22" s="129" t="str">
        <f t="shared" si="0"/>
        <v>-</v>
      </c>
      <c r="O22" s="125"/>
      <c r="P22" s="53"/>
      <c r="Q22" s="60"/>
      <c r="R22" s="129">
        <f t="shared" si="3"/>
        <v>0</v>
      </c>
      <c r="S22" s="60"/>
      <c r="T22" s="142">
        <f t="shared" si="4"/>
        <v>0</v>
      </c>
      <c r="U22" s="224">
        <f t="shared" si="1"/>
        <v>0</v>
      </c>
      <c r="V22" s="225"/>
    </row>
    <row r="23" spans="1:22" ht="16.2" customHeight="1" x14ac:dyDescent="0.35">
      <c r="A23" s="61"/>
      <c r="B23" s="57" t="b">
        <v>0</v>
      </c>
      <c r="C23" s="57" t="b">
        <v>0</v>
      </c>
      <c r="D23" s="57" t="b">
        <v>0</v>
      </c>
      <c r="E23" s="58"/>
      <c r="F23" s="57" t="b">
        <v>0</v>
      </c>
      <c r="G23" s="100" t="str" cm="1">
        <f t="array" ref="G23">IF(F23=TRUE,"-",_xlfn.IFS(E23="","-",E23&lt;12500,'ONT Rates Sheet'!$B$9,AND(E23&gt;=12500,E23&lt;=25000),'ONT Rates Sheet'!$B$8,E23&gt;25000,'ONT Rates Sheet'!$B$7))</f>
        <v>-</v>
      </c>
      <c r="H23" s="59"/>
      <c r="I23" s="59"/>
      <c r="J23" s="129" t="str">
        <f t="shared" si="2"/>
        <v>-</v>
      </c>
      <c r="K23" s="54"/>
      <c r="L23" s="62" t="str">
        <f t="shared" si="5"/>
        <v/>
      </c>
      <c r="M23" s="60"/>
      <c r="N23" s="129" t="str">
        <f t="shared" si="0"/>
        <v>-</v>
      </c>
      <c r="O23" s="125"/>
      <c r="P23" s="53"/>
      <c r="Q23" s="60"/>
      <c r="R23" s="129">
        <f t="shared" si="3"/>
        <v>0</v>
      </c>
      <c r="S23" s="60"/>
      <c r="T23" s="142">
        <f t="shared" si="4"/>
        <v>0</v>
      </c>
      <c r="U23" s="224">
        <f t="shared" si="1"/>
        <v>0</v>
      </c>
      <c r="V23" s="225"/>
    </row>
    <row r="24" spans="1:22" ht="16.2" customHeight="1" x14ac:dyDescent="0.35">
      <c r="A24" s="61"/>
      <c r="B24" s="57" t="b">
        <v>0</v>
      </c>
      <c r="C24" s="57" t="b">
        <v>0</v>
      </c>
      <c r="D24" s="57" t="b">
        <v>0</v>
      </c>
      <c r="E24" s="58"/>
      <c r="F24" s="57" t="b">
        <v>0</v>
      </c>
      <c r="G24" s="100" t="str" cm="1">
        <f t="array" ref="G24">IF(F24=TRUE,"-",_xlfn.IFS(E24="","-",E24&lt;12500,'ONT Rates Sheet'!$B$9,AND(E24&gt;=12500,E24&lt;=25000),'ONT Rates Sheet'!$B$8,E24&gt;25000,'ONT Rates Sheet'!$B$7))</f>
        <v>-</v>
      </c>
      <c r="H24" s="59"/>
      <c r="I24" s="59"/>
      <c r="J24" s="129" t="str">
        <f t="shared" si="2"/>
        <v>-</v>
      </c>
      <c r="K24" s="54"/>
      <c r="L24" s="62" t="str">
        <f t="shared" si="5"/>
        <v/>
      </c>
      <c r="M24" s="60"/>
      <c r="N24" s="129" t="str">
        <f t="shared" si="0"/>
        <v>-</v>
      </c>
      <c r="O24" s="125"/>
      <c r="P24" s="53"/>
      <c r="Q24" s="60"/>
      <c r="R24" s="129">
        <f t="shared" si="3"/>
        <v>0</v>
      </c>
      <c r="S24" s="60"/>
      <c r="T24" s="142">
        <f t="shared" si="4"/>
        <v>0</v>
      </c>
      <c r="U24" s="224">
        <f t="shared" si="1"/>
        <v>0</v>
      </c>
      <c r="V24" s="225"/>
    </row>
    <row r="25" spans="1:22" ht="16.2" customHeight="1" x14ac:dyDescent="0.35">
      <c r="A25" s="61"/>
      <c r="B25" s="57" t="b">
        <v>0</v>
      </c>
      <c r="C25" s="57" t="b">
        <v>0</v>
      </c>
      <c r="D25" s="57" t="b">
        <v>0</v>
      </c>
      <c r="E25" s="58"/>
      <c r="F25" s="57" t="b">
        <v>0</v>
      </c>
      <c r="G25" s="100" t="str" cm="1">
        <f t="array" ref="G25">IF(F25=TRUE,"-",_xlfn.IFS(E25="","-",E25&lt;12500,'ONT Rates Sheet'!$B$9,AND(E25&gt;=12500,E25&lt;=25000),'ONT Rates Sheet'!$B$8,E25&gt;25000,'ONT Rates Sheet'!$B$7))</f>
        <v>-</v>
      </c>
      <c r="H25" s="59"/>
      <c r="I25" s="59"/>
      <c r="J25" s="129" t="str">
        <f t="shared" si="2"/>
        <v>-</v>
      </c>
      <c r="K25" s="54"/>
      <c r="L25" s="62" t="str">
        <f t="shared" si="5"/>
        <v/>
      </c>
      <c r="M25" s="60"/>
      <c r="N25" s="129" t="str">
        <f t="shared" si="0"/>
        <v>-</v>
      </c>
      <c r="O25" s="125"/>
      <c r="P25" s="53"/>
      <c r="Q25" s="60"/>
      <c r="R25" s="129">
        <f t="shared" si="3"/>
        <v>0</v>
      </c>
      <c r="S25" s="60"/>
      <c r="T25" s="142">
        <f t="shared" si="4"/>
        <v>0</v>
      </c>
      <c r="U25" s="224">
        <f t="shared" si="1"/>
        <v>0</v>
      </c>
      <c r="V25" s="225"/>
    </row>
    <row r="26" spans="1:22" ht="16.2" customHeight="1" x14ac:dyDescent="0.35">
      <c r="A26" s="61"/>
      <c r="B26" s="57" t="b">
        <v>0</v>
      </c>
      <c r="C26" s="57" t="b">
        <v>0</v>
      </c>
      <c r="D26" s="57" t="b">
        <v>0</v>
      </c>
      <c r="E26" s="58"/>
      <c r="F26" s="57" t="b">
        <v>0</v>
      </c>
      <c r="G26" s="100" t="str" cm="1">
        <f t="array" ref="G26">IF(F26=TRUE,"-",_xlfn.IFS(E26="","-",E26&lt;12500,'ONT Rates Sheet'!$B$9,AND(E26&gt;=12500,E26&lt;=25000),'ONT Rates Sheet'!$B$8,E26&gt;25000,'ONT Rates Sheet'!$B$7))</f>
        <v>-</v>
      </c>
      <c r="H26" s="59"/>
      <c r="I26" s="59"/>
      <c r="J26" s="129" t="str">
        <f t="shared" si="2"/>
        <v>-</v>
      </c>
      <c r="K26" s="54"/>
      <c r="L26" s="62" t="str">
        <f t="shared" si="5"/>
        <v/>
      </c>
      <c r="M26" s="60"/>
      <c r="N26" s="129" t="str">
        <f t="shared" si="0"/>
        <v>-</v>
      </c>
      <c r="O26" s="125"/>
      <c r="P26" s="53"/>
      <c r="Q26" s="60"/>
      <c r="R26" s="129">
        <f t="shared" si="3"/>
        <v>0</v>
      </c>
      <c r="S26" s="60"/>
      <c r="T26" s="142">
        <f t="shared" si="4"/>
        <v>0</v>
      </c>
      <c r="U26" s="224">
        <f t="shared" si="1"/>
        <v>0</v>
      </c>
      <c r="V26" s="225"/>
    </row>
    <row r="27" spans="1:22" ht="16.95" customHeight="1" thickBot="1" x14ac:dyDescent="0.4">
      <c r="A27" s="130" t="s">
        <v>54</v>
      </c>
      <c r="B27" s="131"/>
      <c r="C27" s="131"/>
      <c r="D27" s="131"/>
      <c r="E27" s="132"/>
      <c r="F27" s="132"/>
      <c r="G27" s="132"/>
      <c r="H27" s="133">
        <f t="shared" ref="H27:S27" si="6">SUM(H11:H26)</f>
        <v>0</v>
      </c>
      <c r="I27" s="133">
        <f t="shared" si="6"/>
        <v>0</v>
      </c>
      <c r="J27" s="134">
        <f t="shared" si="6"/>
        <v>0</v>
      </c>
      <c r="K27" s="132"/>
      <c r="L27" s="132"/>
      <c r="M27" s="135">
        <f t="shared" si="6"/>
        <v>0</v>
      </c>
      <c r="N27" s="134">
        <f t="shared" si="6"/>
        <v>0</v>
      </c>
      <c r="O27" s="132"/>
      <c r="P27" s="132"/>
      <c r="Q27" s="135">
        <f>SUM(Q11:Q26)</f>
        <v>0</v>
      </c>
      <c r="R27" s="136">
        <f t="shared" si="6"/>
        <v>0</v>
      </c>
      <c r="S27" s="135">
        <f t="shared" si="6"/>
        <v>0</v>
      </c>
      <c r="T27" s="136">
        <f>SUM(T11:T26)</f>
        <v>0</v>
      </c>
      <c r="U27" s="204">
        <f>SUM(U11:V26)</f>
        <v>0</v>
      </c>
      <c r="V27" s="205"/>
    </row>
    <row r="28" spans="1:22" ht="16.350000000000001" customHeight="1" x14ac:dyDescent="0.35">
      <c r="A28" s="110"/>
      <c r="B28" s="110"/>
      <c r="C28" s="110"/>
      <c r="D28" s="110"/>
      <c r="E28" s="111"/>
      <c r="F28" s="111"/>
      <c r="G28" s="111"/>
      <c r="H28" s="112"/>
      <c r="I28" s="112"/>
      <c r="J28" s="113"/>
      <c r="K28" s="114"/>
      <c r="L28" s="110"/>
      <c r="M28" s="110"/>
      <c r="N28" s="110"/>
      <c r="O28" s="110"/>
      <c r="P28" s="110"/>
      <c r="Q28" s="110"/>
      <c r="R28" s="110"/>
      <c r="S28" s="110"/>
      <c r="T28" s="110"/>
    </row>
    <row r="29" spans="1:22" s="117" customFormat="1" ht="16.2" customHeight="1" x14ac:dyDescent="0.35">
      <c r="A29" s="115" t="s">
        <v>55</v>
      </c>
      <c r="B29" s="116"/>
      <c r="C29" s="116"/>
      <c r="D29" s="116"/>
      <c r="E29" s="116"/>
      <c r="F29" s="116"/>
      <c r="G29" s="116"/>
      <c r="H29" s="38"/>
      <c r="I29" s="38"/>
      <c r="N29" s="110"/>
      <c r="O29" s="110"/>
      <c r="P29" s="110"/>
      <c r="Q29" s="110"/>
      <c r="R29" s="110"/>
      <c r="S29" s="110"/>
      <c r="T29" s="110"/>
      <c r="U29" s="35"/>
    </row>
    <row r="30" spans="1:22" s="117" customFormat="1" ht="16.2" customHeight="1" x14ac:dyDescent="0.35">
      <c r="A30" s="115" t="s">
        <v>141</v>
      </c>
      <c r="B30" s="116"/>
      <c r="C30" s="116"/>
      <c r="D30" s="116"/>
      <c r="E30" s="116"/>
      <c r="F30" s="116"/>
      <c r="G30" s="116"/>
      <c r="H30" s="118"/>
      <c r="I30" s="118"/>
      <c r="N30" s="110"/>
      <c r="O30" s="110"/>
      <c r="P30" s="110"/>
      <c r="Q30" s="110"/>
      <c r="R30" s="110"/>
      <c r="S30" s="110"/>
      <c r="T30" s="110"/>
      <c r="U30" s="35"/>
    </row>
    <row r="31" spans="1:22" ht="16.2" customHeight="1" x14ac:dyDescent="0.35">
      <c r="A31" s="115" t="s">
        <v>142</v>
      </c>
      <c r="B31" s="116"/>
      <c r="C31" s="116"/>
      <c r="D31" s="116"/>
      <c r="E31" s="116"/>
      <c r="F31" s="116"/>
      <c r="G31" s="116"/>
      <c r="H31" s="43"/>
      <c r="I31" s="43"/>
      <c r="N31" s="195" t="s">
        <v>56</v>
      </c>
      <c r="O31" s="195"/>
      <c r="P31" s="195"/>
      <c r="Q31" s="195"/>
      <c r="R31" s="195"/>
      <c r="S31" s="195"/>
      <c r="T31" s="195"/>
      <c r="U31" s="195"/>
    </row>
    <row r="32" spans="1:22" ht="16.2" customHeight="1" x14ac:dyDescent="0.35">
      <c r="A32" s="115" t="s">
        <v>143</v>
      </c>
      <c r="B32" s="119"/>
      <c r="C32" s="119"/>
      <c r="D32" s="119"/>
      <c r="E32" s="119"/>
      <c r="F32" s="119"/>
      <c r="G32" s="119"/>
      <c r="H32" s="43"/>
      <c r="I32" s="43"/>
      <c r="N32" s="38"/>
      <c r="O32" s="38"/>
      <c r="P32" s="38"/>
      <c r="Q32" s="38"/>
      <c r="R32" s="38"/>
      <c r="S32" s="38"/>
      <c r="T32" s="38"/>
      <c r="U32" s="38"/>
    </row>
    <row r="33" spans="1:21" ht="15.6" thickBot="1" x14ac:dyDescent="0.4">
      <c r="A33" s="115" t="s">
        <v>144</v>
      </c>
      <c r="B33" s="119"/>
      <c r="C33" s="119"/>
      <c r="D33" s="119"/>
      <c r="E33" s="119"/>
      <c r="F33" s="119"/>
      <c r="G33" s="119"/>
      <c r="H33" s="43"/>
      <c r="I33" s="43"/>
      <c r="N33" s="168"/>
      <c r="O33" s="168"/>
      <c r="P33" s="168"/>
      <c r="Q33" s="168"/>
      <c r="R33" s="168"/>
      <c r="S33" s="168"/>
      <c r="T33" s="168"/>
      <c r="U33" s="168"/>
    </row>
    <row r="34" spans="1:21" ht="15" x14ac:dyDescent="0.35">
      <c r="A34" s="115" t="s">
        <v>133</v>
      </c>
      <c r="B34" s="119"/>
      <c r="C34" s="119"/>
      <c r="D34" s="119"/>
      <c r="E34" s="119"/>
      <c r="F34" s="119"/>
      <c r="G34" s="119"/>
      <c r="H34" s="43"/>
      <c r="I34" s="43"/>
      <c r="N34" s="209" t="s">
        <v>57</v>
      </c>
      <c r="O34" s="209"/>
      <c r="P34" s="209"/>
      <c r="Q34" s="209"/>
      <c r="R34" s="209"/>
      <c r="S34" s="209"/>
      <c r="T34" s="209"/>
      <c r="U34" s="209"/>
    </row>
    <row r="35" spans="1:21" ht="15.6" thickBot="1" x14ac:dyDescent="0.4">
      <c r="A35" s="115"/>
      <c r="B35" s="119"/>
      <c r="C35" s="119"/>
      <c r="D35" s="119"/>
      <c r="E35" s="119"/>
      <c r="F35" s="119"/>
      <c r="G35" s="119"/>
      <c r="H35" s="43"/>
      <c r="I35" s="43"/>
      <c r="N35" s="120"/>
      <c r="O35" s="120"/>
      <c r="P35" s="120"/>
      <c r="Q35" s="120"/>
      <c r="R35" s="120"/>
      <c r="S35" s="120"/>
      <c r="T35" s="120"/>
      <c r="U35" s="120"/>
    </row>
    <row r="36" spans="1:21" ht="17.55" customHeight="1" thickBot="1" x14ac:dyDescent="0.4">
      <c r="A36" s="101" t="s">
        <v>58</v>
      </c>
      <c r="B36" s="38"/>
      <c r="C36" s="38" t="s">
        <v>59</v>
      </c>
      <c r="D36" s="38"/>
      <c r="J36" s="210"/>
      <c r="K36" s="211"/>
      <c r="L36" s="212"/>
      <c r="N36" s="120"/>
      <c r="O36" s="120"/>
      <c r="P36" s="120"/>
      <c r="Q36" s="120"/>
      <c r="R36" s="120"/>
      <c r="S36" s="120"/>
      <c r="T36" s="120"/>
      <c r="U36" s="120"/>
    </row>
    <row r="37" spans="1:21" ht="16.95" customHeight="1" thickBot="1" x14ac:dyDescent="0.4">
      <c r="A37" s="221" t="s">
        <v>60</v>
      </c>
      <c r="B37" s="38"/>
      <c r="C37" s="121" t="s">
        <v>61</v>
      </c>
      <c r="D37" s="38"/>
      <c r="J37" s="213" t="s">
        <v>62</v>
      </c>
      <c r="K37" s="214"/>
      <c r="L37" s="215"/>
      <c r="N37" s="208"/>
      <c r="O37" s="208"/>
      <c r="P37" s="208"/>
      <c r="Q37" s="208"/>
      <c r="R37" s="208"/>
      <c r="S37" s="208"/>
      <c r="T37" s="208"/>
      <c r="U37" s="208"/>
    </row>
    <row r="38" spans="1:21" ht="15.6" thickBot="1" x14ac:dyDescent="0.4">
      <c r="A38" s="221"/>
      <c r="C38" s="117" t="s">
        <v>63</v>
      </c>
      <c r="J38" s="216" t="s">
        <v>28</v>
      </c>
      <c r="K38" s="217"/>
      <c r="L38" s="218"/>
      <c r="N38" s="209" t="s">
        <v>64</v>
      </c>
      <c r="O38" s="209"/>
      <c r="P38" s="209"/>
      <c r="Q38" s="209"/>
      <c r="R38" s="209"/>
      <c r="S38" s="209"/>
      <c r="T38" s="209"/>
      <c r="U38" s="209"/>
    </row>
    <row r="39" spans="1:21" ht="12.75" customHeight="1" x14ac:dyDescent="0.35">
      <c r="A39" s="221"/>
      <c r="J39" s="122"/>
      <c r="K39" s="122"/>
      <c r="L39" s="122"/>
    </row>
    <row r="40" spans="1:21" ht="15.6" thickBot="1" x14ac:dyDescent="0.4">
      <c r="A40" s="221"/>
      <c r="B40" s="38"/>
      <c r="C40" s="38"/>
      <c r="D40" s="38"/>
      <c r="J40" s="226"/>
      <c r="K40" s="226"/>
      <c r="L40" s="226"/>
      <c r="N40" s="220"/>
      <c r="O40" s="220"/>
      <c r="P40" s="220"/>
      <c r="Q40" s="220"/>
      <c r="R40" s="220"/>
      <c r="S40" s="220"/>
      <c r="T40" s="220"/>
      <c r="U40" s="220"/>
    </row>
    <row r="41" spans="1:21" ht="14.25" customHeight="1" x14ac:dyDescent="0.35">
      <c r="A41" s="221"/>
      <c r="B41" s="38"/>
      <c r="C41" s="38"/>
      <c r="D41" s="38"/>
      <c r="J41" s="219" t="s">
        <v>65</v>
      </c>
      <c r="K41" s="219"/>
      <c r="L41" s="219"/>
      <c r="N41" s="209" t="s">
        <v>66</v>
      </c>
      <c r="O41" s="209"/>
      <c r="P41" s="209"/>
      <c r="Q41" s="209"/>
      <c r="R41" s="209"/>
      <c r="S41" s="209"/>
      <c r="T41" s="209"/>
      <c r="U41" s="209"/>
    </row>
    <row r="42" spans="1:21" ht="12.75" customHeight="1" x14ac:dyDescent="0.35">
      <c r="A42" s="221"/>
      <c r="B42" s="123"/>
      <c r="C42" s="123"/>
      <c r="D42" s="123"/>
      <c r="E42" s="123"/>
      <c r="F42" s="123"/>
      <c r="G42" s="123"/>
      <c r="H42" s="123"/>
      <c r="I42" s="123"/>
    </row>
    <row r="43" spans="1:21" ht="12.75" customHeight="1" x14ac:dyDescent="0.35">
      <c r="L43" s="43"/>
    </row>
    <row r="44" spans="1:21" ht="13.5" customHeight="1" x14ac:dyDescent="0.35">
      <c r="B44" s="124"/>
      <c r="C44" s="124"/>
      <c r="D44" s="124"/>
      <c r="L44" s="43"/>
      <c r="M44" s="43"/>
      <c r="N44" s="43"/>
      <c r="O44" s="43"/>
      <c r="P44" s="43"/>
      <c r="R44" s="43"/>
      <c r="S44" s="43"/>
      <c r="T44" s="43"/>
    </row>
    <row r="45" spans="1:21" ht="12.75" customHeight="1" x14ac:dyDescent="0.35">
      <c r="Q45" s="43"/>
    </row>
    <row r="46" spans="1:21" ht="15" customHeight="1" x14ac:dyDescent="0.35"/>
  </sheetData>
  <sheetProtection algorithmName="SHA-512" hashValue="g4rO3Q/ugyMeo7cy7juvvAEgMWv1sfQdlgHvt3KthM/fMbkdOmgECJEbQgVbMwbod7urUbCunmKVdK/jm7eaZw==" saltValue="WCqwOR3j9cH4PcLGWx7PBg==" spinCount="100000" sheet="1" formatCells="0" formatColumns="0" formatRows="0" insertColumns="0" insertRows="0" insertHyperlinks="0" selectLockedCells="1"/>
  <mergeCells count="48">
    <mergeCell ref="K8:O8"/>
    <mergeCell ref="A3:T3"/>
    <mergeCell ref="A2:T2"/>
    <mergeCell ref="J41:L41"/>
    <mergeCell ref="J38:L38"/>
    <mergeCell ref="J37:L37"/>
    <mergeCell ref="N31:U31"/>
    <mergeCell ref="N38:U38"/>
    <mergeCell ref="N33:U33"/>
    <mergeCell ref="A8:A10"/>
    <mergeCell ref="Q8:R8"/>
    <mergeCell ref="J7:V7"/>
    <mergeCell ref="I5:J5"/>
    <mergeCell ref="U8:V10"/>
    <mergeCell ref="H8:H9"/>
    <mergeCell ref="J8:J9"/>
    <mergeCell ref="I8:I9"/>
    <mergeCell ref="B5:F5"/>
    <mergeCell ref="B8:B10"/>
    <mergeCell ref="C8:C10"/>
    <mergeCell ref="D8:D10"/>
    <mergeCell ref="E8:G9"/>
    <mergeCell ref="J36:L36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A37:A42"/>
    <mergeCell ref="N37:U37"/>
    <mergeCell ref="N40:U40"/>
    <mergeCell ref="P8:P9"/>
    <mergeCell ref="U24:V24"/>
    <mergeCell ref="U25:V25"/>
    <mergeCell ref="U26:V26"/>
    <mergeCell ref="U27:V27"/>
    <mergeCell ref="N41:U41"/>
    <mergeCell ref="N34:U34"/>
    <mergeCell ref="J40:L40"/>
    <mergeCell ref="U23:V23"/>
    <mergeCell ref="U12:V12"/>
    <mergeCell ref="U11:V11"/>
    <mergeCell ref="S8:T8"/>
    <mergeCell ref="U13:V13"/>
  </mergeCells>
  <phoneticPr fontId="37" type="noConversion"/>
  <dataValidations count="1">
    <dataValidation type="list" allowBlank="1" showInputMessage="1" showErrorMessage="1" sqref="K11:K26" xr:uid="{5C44C7C4-E635-48AB-B144-B02455454AB9}">
      <formula1>"0-120, 121-180, 181-240, 241+"</formula1>
    </dataValidation>
  </dataValidations>
  <hyperlinks>
    <hyperlink ref="C37" r:id="rId1" xr:uid="{6EB25B9D-7A0E-47A8-A5A0-37AA046F3077}"/>
  </hyperlinks>
  <printOptions horizontalCentered="1" verticalCentered="1"/>
  <pageMargins left="0.25" right="0.25" top="0.25" bottom="0.25" header="0" footer="0"/>
  <pageSetup scale="57" fitToHeight="0" orientation="landscape" copies="2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96A9-0019-44A6-BD56-033B26E3029A}">
  <sheetPr>
    <pageSetUpPr fitToPage="1"/>
  </sheetPr>
  <dimension ref="A1:J19"/>
  <sheetViews>
    <sheetView zoomScale="115" zoomScaleNormal="115" zoomScaleSheetLayoutView="100" zoomScalePageLayoutView="85" workbookViewId="0">
      <selection activeCell="F18" sqref="F18"/>
    </sheetView>
  </sheetViews>
  <sheetFormatPr defaultColWidth="8.77734375" defaultRowHeight="12.75" customHeight="1" x14ac:dyDescent="0.35"/>
  <cols>
    <col min="1" max="1" width="50.44140625" style="1" bestFit="1" customWidth="1"/>
    <col min="2" max="2" width="12.77734375" style="1" customWidth="1"/>
    <col min="3" max="3" width="14" style="1" bestFit="1" customWidth="1"/>
    <col min="4" max="4" width="18.77734375" style="1" bestFit="1" customWidth="1"/>
    <col min="5" max="7" width="8.77734375" style="1"/>
    <col min="8" max="8" width="13.21875" style="1" customWidth="1"/>
    <col min="9" max="16384" width="8.77734375" style="1"/>
  </cols>
  <sheetData>
    <row r="1" spans="1:10" ht="70.95" customHeight="1" x14ac:dyDescent="0.35">
      <c r="H1" s="8" t="s">
        <v>145</v>
      </c>
    </row>
    <row r="2" spans="1:10" ht="24" x14ac:dyDescent="0.55000000000000004">
      <c r="A2" s="151" t="s">
        <v>38</v>
      </c>
      <c r="B2" s="151"/>
      <c r="C2" s="151"/>
      <c r="D2" s="151"/>
      <c r="E2" s="151"/>
      <c r="F2" s="151"/>
      <c r="G2" s="151"/>
      <c r="H2" s="151"/>
    </row>
    <row r="3" spans="1:10" ht="17.399999999999999" x14ac:dyDescent="0.4">
      <c r="A3" s="152" t="s">
        <v>140</v>
      </c>
      <c r="B3" s="152"/>
      <c r="C3" s="152"/>
      <c r="D3" s="152"/>
      <c r="E3" s="152"/>
      <c r="F3" s="152"/>
      <c r="G3" s="152"/>
      <c r="H3" s="152"/>
    </row>
    <row r="4" spans="1:10" ht="17.399999999999999" x14ac:dyDescent="0.4">
      <c r="A4" s="9"/>
      <c r="B4" s="9"/>
      <c r="C4" s="9"/>
      <c r="D4" s="9"/>
      <c r="E4" s="9"/>
      <c r="F4" s="9"/>
      <c r="G4" s="9"/>
      <c r="H4" s="9"/>
    </row>
    <row r="5" spans="1:10" ht="19.5" customHeight="1" x14ac:dyDescent="0.4">
      <c r="A5" s="146" t="s">
        <v>140</v>
      </c>
      <c r="B5" s="147"/>
      <c r="C5" s="147"/>
      <c r="D5" s="148"/>
      <c r="F5" s="149" t="s">
        <v>110</v>
      </c>
      <c r="G5" s="150"/>
      <c r="H5" s="150"/>
    </row>
    <row r="6" spans="1:10" ht="15.6" thickBot="1" x14ac:dyDescent="0.4">
      <c r="A6" s="10"/>
      <c r="B6" s="10" t="s">
        <v>100</v>
      </c>
      <c r="C6" s="10" t="s">
        <v>101</v>
      </c>
      <c r="D6" s="11" t="s">
        <v>105</v>
      </c>
      <c r="F6" s="12" t="s">
        <v>111</v>
      </c>
      <c r="G6" s="12" t="s">
        <v>112</v>
      </c>
      <c r="H6" s="12" t="s">
        <v>95</v>
      </c>
    </row>
    <row r="7" spans="1:10" ht="15" x14ac:dyDescent="0.35">
      <c r="A7" s="13" t="s">
        <v>103</v>
      </c>
      <c r="B7" s="14">
        <v>1.68</v>
      </c>
      <c r="C7" s="14">
        <v>2.11</v>
      </c>
      <c r="D7" s="15" t="s">
        <v>106</v>
      </c>
      <c r="F7" s="16">
        <v>1</v>
      </c>
      <c r="G7" s="17" t="s">
        <v>113</v>
      </c>
      <c r="H7" s="18">
        <v>0.75</v>
      </c>
    </row>
    <row r="8" spans="1:10" ht="15" x14ac:dyDescent="0.35">
      <c r="A8" s="19" t="s">
        <v>104</v>
      </c>
      <c r="B8" s="20">
        <v>60</v>
      </c>
      <c r="C8" s="20">
        <v>75</v>
      </c>
      <c r="D8" s="17" t="s">
        <v>107</v>
      </c>
      <c r="F8" s="16">
        <v>2</v>
      </c>
      <c r="G8" s="17" t="s">
        <v>114</v>
      </c>
      <c r="H8" s="18">
        <v>1</v>
      </c>
    </row>
    <row r="9" spans="1:10" ht="15" x14ac:dyDescent="0.35">
      <c r="A9" s="19" t="s">
        <v>108</v>
      </c>
      <c r="B9" s="20">
        <v>32</v>
      </c>
      <c r="C9" s="20">
        <v>40</v>
      </c>
      <c r="D9" s="17" t="s">
        <v>107</v>
      </c>
      <c r="F9" s="16">
        <v>3</v>
      </c>
      <c r="G9" s="17" t="s">
        <v>115</v>
      </c>
      <c r="H9" s="18">
        <v>1.33</v>
      </c>
      <c r="I9" s="2"/>
      <c r="J9" s="3"/>
    </row>
    <row r="10" spans="1:10" ht="15" x14ac:dyDescent="0.35">
      <c r="A10" s="19" t="s">
        <v>102</v>
      </c>
      <c r="B10" s="20">
        <v>271.92</v>
      </c>
      <c r="C10" s="20">
        <v>339.9</v>
      </c>
      <c r="D10" s="17" t="s">
        <v>109</v>
      </c>
      <c r="F10" s="16">
        <v>4</v>
      </c>
      <c r="G10" s="17" t="s">
        <v>94</v>
      </c>
      <c r="H10" s="18">
        <v>2</v>
      </c>
      <c r="I10" s="2"/>
    </row>
    <row r="11" spans="1:10" ht="15.75" customHeight="1" x14ac:dyDescent="0.35">
      <c r="A11" s="19" t="s">
        <v>118</v>
      </c>
      <c r="B11" s="21">
        <v>1.1000000000000001</v>
      </c>
      <c r="C11" s="21">
        <v>1.38</v>
      </c>
      <c r="D11" s="17" t="s">
        <v>106</v>
      </c>
      <c r="I11" s="2"/>
    </row>
    <row r="12" spans="1:10" ht="16.2" customHeight="1" x14ac:dyDescent="0.35">
      <c r="A12" s="19" t="s">
        <v>119</v>
      </c>
      <c r="B12" s="21">
        <v>0.65</v>
      </c>
      <c r="C12" s="21">
        <v>0.81</v>
      </c>
      <c r="D12" s="17" t="s">
        <v>106</v>
      </c>
      <c r="I12" s="22"/>
    </row>
    <row r="13" spans="1:10" ht="16.2" customHeight="1" x14ac:dyDescent="0.35">
      <c r="A13" s="23"/>
      <c r="B13" s="23"/>
      <c r="C13" s="23"/>
      <c r="D13" s="24"/>
      <c r="E13" s="25"/>
      <c r="F13" s="26"/>
      <c r="G13" s="26"/>
      <c r="H13" s="22"/>
      <c r="I13" s="22"/>
    </row>
    <row r="14" spans="1:10" ht="16.2" customHeight="1" x14ac:dyDescent="0.35">
      <c r="A14" s="23"/>
      <c r="B14" s="23"/>
      <c r="C14" s="23"/>
      <c r="D14" s="24"/>
      <c r="E14" s="25"/>
      <c r="F14" s="26"/>
      <c r="G14" s="26"/>
      <c r="H14" s="22"/>
      <c r="I14" s="22"/>
    </row>
    <row r="15" spans="1:10" ht="12.75" customHeight="1" x14ac:dyDescent="0.35">
      <c r="A15" s="4"/>
      <c r="B15" s="4"/>
      <c r="C15" s="4"/>
      <c r="D15" s="4"/>
      <c r="E15" s="4"/>
      <c r="F15" s="4"/>
      <c r="G15" s="4"/>
    </row>
    <row r="17" spans="1:3" ht="13.5" customHeight="1" x14ac:dyDescent="0.35">
      <c r="A17" s="5"/>
      <c r="B17" s="5"/>
      <c r="C17" s="5"/>
    </row>
    <row r="19" spans="1:3" ht="15" customHeight="1" x14ac:dyDescent="0.35"/>
  </sheetData>
  <sheetProtection sheet="1" selectLockedCells="1" selectUnlockedCells="1"/>
  <mergeCells count="4">
    <mergeCell ref="A5:D5"/>
    <mergeCell ref="F5:H5"/>
    <mergeCell ref="A2:H2"/>
    <mergeCell ref="A3:H3"/>
  </mergeCells>
  <printOptions horizontalCentered="1" verticalCentered="1"/>
  <pageMargins left="0.25" right="0.25" top="0.25" bottom="0.25" header="0" footer="0"/>
  <pageSetup fitToHeight="0" orientation="landscape" copies="2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3F133-D3E4-4BFB-BE70-227F0F4262E8}">
  <sheetPr>
    <tabColor theme="3"/>
  </sheetPr>
  <dimension ref="A1:O9"/>
  <sheetViews>
    <sheetView workbookViewId="0">
      <selection activeCell="A2" sqref="A2"/>
    </sheetView>
  </sheetViews>
  <sheetFormatPr defaultRowHeight="13.2" x14ac:dyDescent="0.25"/>
  <cols>
    <col min="1" max="1" width="13.21875" style="7" customWidth="1"/>
    <col min="2" max="2" width="14.21875" customWidth="1"/>
    <col min="3" max="3" width="12.77734375" customWidth="1"/>
    <col min="4" max="4" width="18" bestFit="1" customWidth="1"/>
    <col min="5" max="5" width="12.77734375" customWidth="1"/>
    <col min="6" max="6" width="8.77734375" customWidth="1"/>
    <col min="7" max="7" width="10.21875" customWidth="1"/>
    <col min="8" max="8" width="46.44140625" customWidth="1"/>
    <col min="9" max="9" width="23.44140625" customWidth="1"/>
    <col min="10" max="10" width="30.21875" customWidth="1"/>
    <col min="11" max="11" width="20.21875" customWidth="1"/>
    <col min="12" max="12" width="29.77734375" customWidth="1"/>
    <col min="13" max="13" width="19.44140625" customWidth="1"/>
    <col min="14" max="14" width="16" customWidth="1"/>
    <col min="15" max="15" width="14.21875" customWidth="1"/>
  </cols>
  <sheetData>
    <row r="1" spans="1:15" s="32" customFormat="1" x14ac:dyDescent="0.25">
      <c r="A1" s="33" t="s">
        <v>79</v>
      </c>
      <c r="B1" s="32" t="s">
        <v>67</v>
      </c>
      <c r="C1" s="32" t="s">
        <v>68</v>
      </c>
      <c r="D1" s="32" t="s">
        <v>80</v>
      </c>
      <c r="E1" s="32" t="s">
        <v>81</v>
      </c>
      <c r="F1" s="32" t="s">
        <v>69</v>
      </c>
      <c r="G1" s="32" t="s">
        <v>70</v>
      </c>
      <c r="H1" s="32" t="s">
        <v>71</v>
      </c>
      <c r="I1" s="32" t="s">
        <v>72</v>
      </c>
      <c r="J1" s="32" t="s">
        <v>73</v>
      </c>
      <c r="K1" s="32" t="s">
        <v>74</v>
      </c>
      <c r="L1" s="32" t="s">
        <v>75</v>
      </c>
      <c r="M1" s="32" t="s">
        <v>76</v>
      </c>
      <c r="N1" s="32" t="s">
        <v>77</v>
      </c>
      <c r="O1" s="32" t="s">
        <v>78</v>
      </c>
    </row>
    <row r="2" spans="1:15" x14ac:dyDescent="0.25">
      <c r="A2" s="7">
        <f>'ONT Air Traffic Report'!$H$5</f>
        <v>0</v>
      </c>
      <c r="B2">
        <f>MONTH(Table1[[#This Row],[event_month_year]])</f>
        <v>1</v>
      </c>
      <c r="C2">
        <f>YEAR(Table1[[#This Row],[event_month_year]])</f>
        <v>1900</v>
      </c>
      <c r="D2">
        <f>'ONT Air Traffic Report'!$F$23</f>
        <v>0</v>
      </c>
      <c r="E2">
        <f>'ONT Air Traffic Report'!$F$22</f>
        <v>0</v>
      </c>
      <c r="F2">
        <f>'ONT Air Traffic Report'!$C$7</f>
        <v>0</v>
      </c>
      <c r="G2">
        <f>'ONT Air Traffic Report'!$H$7</f>
        <v>0</v>
      </c>
      <c r="H2" t="str">
        <f>'ONT Air Traffic Report'!B10</f>
        <v>DOMESTIC DEPARTURES (Excluding Transit)</v>
      </c>
      <c r="I2">
        <f>'ONT Air Traffic Report'!C10</f>
        <v>0</v>
      </c>
      <c r="J2">
        <f>'ONT Air Traffic Report'!D10</f>
        <v>0</v>
      </c>
      <c r="K2">
        <f>'ONT Air Traffic Report'!E10</f>
        <v>0</v>
      </c>
      <c r="L2">
        <f>'ONT Air Traffic Report'!F10</f>
        <v>0</v>
      </c>
      <c r="M2">
        <f>'ONT Air Traffic Report'!G10</f>
        <v>0</v>
      </c>
      <c r="N2">
        <f>'ONT Air Traffic Report'!H10</f>
        <v>0</v>
      </c>
      <c r="O2">
        <f>'ONT Air Traffic Report'!I10</f>
        <v>0</v>
      </c>
    </row>
    <row r="3" spans="1:15" x14ac:dyDescent="0.25">
      <c r="A3" s="7">
        <f>'ONT Air Traffic Report'!$H$5</f>
        <v>0</v>
      </c>
      <c r="B3">
        <f>MONTH(Table1[[#This Row],[event_month_year]])</f>
        <v>1</v>
      </c>
      <c r="C3">
        <f>YEAR(Table1[[#This Row],[event_month_year]])</f>
        <v>1900</v>
      </c>
      <c r="D3">
        <f>'ONT Air Traffic Report'!$F$23</f>
        <v>0</v>
      </c>
      <c r="E3">
        <f>'ONT Air Traffic Report'!$F$22</f>
        <v>0</v>
      </c>
      <c r="F3">
        <f>'ONT Air Traffic Report'!$C$7</f>
        <v>0</v>
      </c>
      <c r="G3">
        <f>'ONT Air Traffic Report'!$H$7</f>
        <v>0</v>
      </c>
      <c r="H3" t="str">
        <f>'ONT Air Traffic Report'!B11</f>
        <v>DOMESTIC ARRIVALS (Excluding Transit)</v>
      </c>
      <c r="I3">
        <f>'ONT Air Traffic Report'!C11</f>
        <v>0</v>
      </c>
      <c r="J3">
        <f>'ONT Air Traffic Report'!D11</f>
        <v>0</v>
      </c>
      <c r="K3">
        <f>'ONT Air Traffic Report'!E11</f>
        <v>0</v>
      </c>
      <c r="L3">
        <f>'ONT Air Traffic Report'!F11</f>
        <v>0</v>
      </c>
      <c r="M3">
        <f>'ONT Air Traffic Report'!G11</f>
        <v>0</v>
      </c>
      <c r="N3">
        <f>'ONT Air Traffic Report'!H11</f>
        <v>0</v>
      </c>
      <c r="O3">
        <f>'ONT Air Traffic Report'!I11</f>
        <v>0</v>
      </c>
    </row>
    <row r="4" spans="1:15" x14ac:dyDescent="0.25">
      <c r="A4" s="7">
        <f>'ONT Air Traffic Report'!$H$5</f>
        <v>0</v>
      </c>
      <c r="B4">
        <f>MONTH(Table1[[#This Row],[event_month_year]])</f>
        <v>1</v>
      </c>
      <c r="C4">
        <f>YEAR(Table1[[#This Row],[event_month_year]])</f>
        <v>1900</v>
      </c>
      <c r="D4">
        <f>'ONT Air Traffic Report'!$F$23</f>
        <v>0</v>
      </c>
      <c r="E4">
        <f>'ONT Air Traffic Report'!$F$22</f>
        <v>0</v>
      </c>
      <c r="F4">
        <f>'ONT Air Traffic Report'!$C$7</f>
        <v>0</v>
      </c>
      <c r="G4">
        <f>'ONT Air Traffic Report'!$H$7</f>
        <v>0</v>
      </c>
      <c r="H4" t="str">
        <f>'ONT Air Traffic Report'!B12</f>
        <v>INTERNATIONAL DEPARTURES (Excluding Transit)</v>
      </c>
      <c r="I4">
        <f>'ONT Air Traffic Report'!C12</f>
        <v>0</v>
      </c>
      <c r="J4">
        <f>'ONT Air Traffic Report'!D12</f>
        <v>0</v>
      </c>
      <c r="K4">
        <f>'ONT Air Traffic Report'!E12</f>
        <v>0</v>
      </c>
      <c r="L4">
        <f>'ONT Air Traffic Report'!F12</f>
        <v>0</v>
      </c>
      <c r="M4">
        <f>'ONT Air Traffic Report'!G12</f>
        <v>0</v>
      </c>
      <c r="N4">
        <f>'ONT Air Traffic Report'!H12</f>
        <v>0</v>
      </c>
      <c r="O4">
        <f>'ONT Air Traffic Report'!I12</f>
        <v>0</v>
      </c>
    </row>
    <row r="5" spans="1:15" x14ac:dyDescent="0.25">
      <c r="A5" s="7">
        <f>'ONT Air Traffic Report'!$H$5</f>
        <v>0</v>
      </c>
      <c r="B5">
        <f>MONTH(Table1[[#This Row],[event_month_year]])</f>
        <v>1</v>
      </c>
      <c r="C5">
        <f>YEAR(Table1[[#This Row],[event_month_year]])</f>
        <v>1900</v>
      </c>
      <c r="D5">
        <f>'ONT Air Traffic Report'!$F$23</f>
        <v>0</v>
      </c>
      <c r="E5">
        <f>'ONT Air Traffic Report'!$F$22</f>
        <v>0</v>
      </c>
      <c r="F5">
        <f>'ONT Air Traffic Report'!$C$7</f>
        <v>0</v>
      </c>
      <c r="G5">
        <f>'ONT Air Traffic Report'!$H$7</f>
        <v>0</v>
      </c>
      <c r="H5" t="str">
        <f>'ONT Air Traffic Report'!B13</f>
        <v>INTERNATIONAL ARRIVALS1 (Excluding Transit)</v>
      </c>
      <c r="I5">
        <f>'ONT Air Traffic Report'!C13</f>
        <v>0</v>
      </c>
      <c r="J5">
        <f>'ONT Air Traffic Report'!D13</f>
        <v>0</v>
      </c>
      <c r="K5">
        <f>'ONT Air Traffic Report'!E13</f>
        <v>0</v>
      </c>
      <c r="L5">
        <f>'ONT Air Traffic Report'!F13</f>
        <v>0</v>
      </c>
      <c r="M5">
        <f>'ONT Air Traffic Report'!G13</f>
        <v>0</v>
      </c>
      <c r="N5">
        <f>'ONT Air Traffic Report'!H13</f>
        <v>0</v>
      </c>
      <c r="O5">
        <f>'ONT Air Traffic Report'!I13</f>
        <v>0</v>
      </c>
    </row>
    <row r="6" spans="1:15" x14ac:dyDescent="0.25">
      <c r="A6" s="7">
        <f>'ONT Air Traffic Report'!$H$5</f>
        <v>0</v>
      </c>
      <c r="B6">
        <f>MONTH(Table1[[#This Row],[event_month_year]])</f>
        <v>1</v>
      </c>
      <c r="C6">
        <f>YEAR(Table1[[#This Row],[event_month_year]])</f>
        <v>1900</v>
      </c>
      <c r="D6">
        <f>'ONT Air Traffic Report'!$F$23</f>
        <v>0</v>
      </c>
      <c r="E6">
        <f>'ONT Air Traffic Report'!$F$22</f>
        <v>0</v>
      </c>
      <c r="F6">
        <f>'ONT Air Traffic Report'!$C$7</f>
        <v>0</v>
      </c>
      <c r="G6">
        <f>'ONT Air Traffic Report'!$H$7</f>
        <v>0</v>
      </c>
      <c r="H6" t="str">
        <f>'ONT Air Traffic Report'!B14</f>
        <v>DOMESTIC TRANSIT/THRU DEPARTURES</v>
      </c>
      <c r="I6">
        <f>'ONT Air Traffic Report'!C14</f>
        <v>0</v>
      </c>
      <c r="J6">
        <f>'ONT Air Traffic Report'!D14</f>
        <v>0</v>
      </c>
      <c r="K6">
        <f>'ONT Air Traffic Report'!E14</f>
        <v>0</v>
      </c>
      <c r="L6">
        <f>'ONT Air Traffic Report'!F14</f>
        <v>0</v>
      </c>
      <c r="M6">
        <f>'ONT Air Traffic Report'!G14</f>
        <v>0</v>
      </c>
      <c r="N6">
        <f>'ONT Air Traffic Report'!H14</f>
        <v>0</v>
      </c>
      <c r="O6">
        <f>'ONT Air Traffic Report'!I14</f>
        <v>0</v>
      </c>
    </row>
    <row r="7" spans="1:15" x14ac:dyDescent="0.25">
      <c r="A7" s="7">
        <f>'ONT Air Traffic Report'!$H$5</f>
        <v>0</v>
      </c>
      <c r="B7">
        <f>MONTH(Table1[[#This Row],[event_month_year]])</f>
        <v>1</v>
      </c>
      <c r="C7">
        <f>YEAR(Table1[[#This Row],[event_month_year]])</f>
        <v>1900</v>
      </c>
      <c r="D7">
        <f>'ONT Air Traffic Report'!$F$23</f>
        <v>0</v>
      </c>
      <c r="E7">
        <f>'ONT Air Traffic Report'!$F$22</f>
        <v>0</v>
      </c>
      <c r="F7">
        <f>'ONT Air Traffic Report'!$C$7</f>
        <v>0</v>
      </c>
      <c r="G7">
        <f>'ONT Air Traffic Report'!$H$7</f>
        <v>0</v>
      </c>
      <c r="H7" t="str">
        <f>'ONT Air Traffic Report'!B15</f>
        <v>DOMESTIC TRANSIT/THRU ARRIVALS</v>
      </c>
      <c r="I7">
        <f>'ONT Air Traffic Report'!C15</f>
        <v>0</v>
      </c>
      <c r="J7">
        <f>'ONT Air Traffic Report'!D15</f>
        <v>0</v>
      </c>
      <c r="K7">
        <f>'ONT Air Traffic Report'!E15</f>
        <v>0</v>
      </c>
      <c r="L7">
        <f>'ONT Air Traffic Report'!F15</f>
        <v>0</v>
      </c>
      <c r="M7">
        <f>'ONT Air Traffic Report'!G15</f>
        <v>0</v>
      </c>
      <c r="N7">
        <f>'ONT Air Traffic Report'!H15</f>
        <v>0</v>
      </c>
      <c r="O7">
        <f>'ONT Air Traffic Report'!I15</f>
        <v>0</v>
      </c>
    </row>
    <row r="8" spans="1:15" x14ac:dyDescent="0.25">
      <c r="A8" s="7">
        <f>'ONT Air Traffic Report'!$H$5</f>
        <v>0</v>
      </c>
      <c r="B8">
        <f>MONTH(Table1[[#This Row],[event_month_year]])</f>
        <v>1</v>
      </c>
      <c r="C8">
        <f>YEAR(Table1[[#This Row],[event_month_year]])</f>
        <v>1900</v>
      </c>
      <c r="D8">
        <f>'ONT Air Traffic Report'!$F$23</f>
        <v>0</v>
      </c>
      <c r="E8">
        <f>'ONT Air Traffic Report'!$F$22</f>
        <v>0</v>
      </c>
      <c r="F8">
        <f>'ONT Air Traffic Report'!$C$7</f>
        <v>0</v>
      </c>
      <c r="G8">
        <f>'ONT Air Traffic Report'!$H$7</f>
        <v>0</v>
      </c>
      <c r="H8" t="str">
        <f>'ONT Air Traffic Report'!B16</f>
        <v>INTERNATIONAL TRANSIT/THRU DEPARTURES</v>
      </c>
      <c r="I8">
        <f>'ONT Air Traffic Report'!C16</f>
        <v>0</v>
      </c>
      <c r="J8">
        <f>'ONT Air Traffic Report'!D16</f>
        <v>0</v>
      </c>
      <c r="K8">
        <f>'ONT Air Traffic Report'!E16</f>
        <v>0</v>
      </c>
      <c r="L8">
        <f>'ONT Air Traffic Report'!F16</f>
        <v>0</v>
      </c>
      <c r="M8">
        <f>'ONT Air Traffic Report'!G16</f>
        <v>0</v>
      </c>
      <c r="N8">
        <f>'ONT Air Traffic Report'!H16</f>
        <v>0</v>
      </c>
      <c r="O8">
        <f>'ONT Air Traffic Report'!I16</f>
        <v>0</v>
      </c>
    </row>
    <row r="9" spans="1:15" x14ac:dyDescent="0.25">
      <c r="A9" s="7">
        <f>'ONT Air Traffic Report'!$H$5</f>
        <v>0</v>
      </c>
      <c r="B9">
        <f>MONTH(Table1[[#This Row],[event_month_year]])</f>
        <v>1</v>
      </c>
      <c r="C9">
        <f>YEAR(Table1[[#This Row],[event_month_year]])</f>
        <v>1900</v>
      </c>
      <c r="D9">
        <f>'ONT Air Traffic Report'!$F$23</f>
        <v>0</v>
      </c>
      <c r="E9">
        <f>'ONT Air Traffic Report'!$F$22</f>
        <v>0</v>
      </c>
      <c r="F9">
        <f>'ONT Air Traffic Report'!$C$7</f>
        <v>0</v>
      </c>
      <c r="G9">
        <f>'ONT Air Traffic Report'!$H$7</f>
        <v>0</v>
      </c>
      <c r="H9" t="str">
        <f>'ONT Air Traffic Report'!B17</f>
        <v>INTERNATIONAL TRANSIT/THRU ARRIVALS</v>
      </c>
      <c r="I9">
        <f>'ONT Air Traffic Report'!C17</f>
        <v>0</v>
      </c>
      <c r="J9">
        <f>'ONT Air Traffic Report'!D17</f>
        <v>0</v>
      </c>
      <c r="K9">
        <f>'ONT Air Traffic Report'!E17</f>
        <v>0</v>
      </c>
      <c r="L9">
        <f>'ONT Air Traffic Report'!F17</f>
        <v>0</v>
      </c>
      <c r="M9">
        <f>'ONT Air Traffic Report'!G17</f>
        <v>0</v>
      </c>
      <c r="N9">
        <f>'ONT Air Traffic Report'!H17</f>
        <v>0</v>
      </c>
      <c r="O9">
        <f>'ONT Air Traffic Report'!I17</f>
        <v>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0DF85-3066-4AA1-AB73-D84EF6441359}">
  <sheetPr>
    <tabColor theme="3"/>
  </sheetPr>
  <dimension ref="A1:Z17"/>
  <sheetViews>
    <sheetView workbookViewId="0">
      <selection activeCell="J32" sqref="J32"/>
    </sheetView>
  </sheetViews>
  <sheetFormatPr defaultRowHeight="13.2" x14ac:dyDescent="0.25"/>
  <cols>
    <col min="1" max="1" width="19.21875" customWidth="1"/>
    <col min="2" max="2" width="14.21875" customWidth="1"/>
    <col min="3" max="3" width="12.77734375" customWidth="1"/>
    <col min="4" max="4" width="18.44140625" style="7" bestFit="1" customWidth="1"/>
    <col min="5" max="5" width="12.77734375" style="27" customWidth="1"/>
    <col min="6" max="6" width="8.77734375" customWidth="1"/>
    <col min="7" max="7" width="10.21875" customWidth="1"/>
    <col min="8" max="8" width="9.21875" customWidth="1"/>
    <col min="9" max="9" width="11.21875" customWidth="1"/>
    <col min="10" max="10" width="8.77734375" customWidth="1"/>
    <col min="11" max="11" width="8.21875" customWidth="1"/>
    <col min="12" max="12" width="28.5546875" bestFit="1" customWidth="1"/>
    <col min="13" max="13" width="25.77734375" bestFit="1" customWidth="1"/>
    <col min="14" max="14" width="27.77734375" customWidth="1"/>
    <col min="15" max="15" width="24.21875" customWidth="1"/>
    <col min="16" max="16" width="18.21875" customWidth="1"/>
    <col min="17" max="17" width="38.44140625" customWidth="1"/>
    <col min="18" max="18" width="28.44140625" customWidth="1"/>
    <col min="19" max="19" width="27.21875" customWidth="1"/>
    <col min="20" max="21" width="27.5546875" customWidth="1"/>
    <col min="22" max="22" width="26.21875" customWidth="1"/>
    <col min="23" max="23" width="11.44140625" customWidth="1"/>
    <col min="24" max="24" width="27.5546875" customWidth="1"/>
    <col min="25" max="25" width="26.21875" customWidth="1"/>
    <col min="26" max="26" width="11.44140625" customWidth="1"/>
  </cols>
  <sheetData>
    <row r="1" spans="1:26" s="32" customFormat="1" x14ac:dyDescent="0.25">
      <c r="A1" s="32" t="s">
        <v>79</v>
      </c>
      <c r="B1" s="32" t="s">
        <v>67</v>
      </c>
      <c r="C1" s="32" t="s">
        <v>68</v>
      </c>
      <c r="D1" s="33" t="s">
        <v>80</v>
      </c>
      <c r="E1" s="34" t="s">
        <v>81</v>
      </c>
      <c r="F1" s="32" t="s">
        <v>69</v>
      </c>
      <c r="G1" s="32" t="s">
        <v>70</v>
      </c>
      <c r="H1" s="32" t="s">
        <v>83</v>
      </c>
      <c r="I1" s="32" t="s">
        <v>84</v>
      </c>
      <c r="J1" s="32" t="s">
        <v>85</v>
      </c>
      <c r="K1" s="32" t="s">
        <v>86</v>
      </c>
      <c r="L1" s="32" t="s">
        <v>87</v>
      </c>
      <c r="M1" s="32" t="s">
        <v>88</v>
      </c>
      <c r="N1" s="32" t="s">
        <v>89</v>
      </c>
      <c r="O1" s="32" t="s">
        <v>90</v>
      </c>
      <c r="P1" s="32" t="s">
        <v>91</v>
      </c>
      <c r="Q1" s="32" t="s">
        <v>124</v>
      </c>
      <c r="R1" s="32" t="s">
        <v>125</v>
      </c>
      <c r="S1" s="32" t="s">
        <v>126</v>
      </c>
      <c r="T1" s="32" t="s">
        <v>127</v>
      </c>
      <c r="U1" s="32" t="s">
        <v>134</v>
      </c>
      <c r="V1" s="32" t="s">
        <v>128</v>
      </c>
      <c r="W1" s="32" t="s">
        <v>129</v>
      </c>
      <c r="X1" s="32" t="s">
        <v>130</v>
      </c>
      <c r="Y1" s="32" t="s">
        <v>131</v>
      </c>
      <c r="Z1" s="32" t="s">
        <v>92</v>
      </c>
    </row>
    <row r="2" spans="1:26" x14ac:dyDescent="0.25">
      <c r="A2" s="6">
        <f>'ONT Landings Report (Sig)'!$I$5</f>
        <v>0</v>
      </c>
      <c r="B2">
        <f>MONTH(Table2[[#This Row],[event_month_year]])</f>
        <v>1</v>
      </c>
      <c r="C2">
        <f>YEAR(Table2[[#This Row],[event_month_year]])</f>
        <v>1900</v>
      </c>
      <c r="D2" s="7">
        <f>'ONT Landings Report (Sig)'!$J$40</f>
        <v>0</v>
      </c>
      <c r="E2" s="27">
        <f>'ONT Landings Report (Sig)'!$N$33</f>
        <v>0</v>
      </c>
      <c r="F2">
        <f>'ONT Landings Report (Sig)'!$B$5</f>
        <v>0</v>
      </c>
      <c r="G2">
        <f>'ONT Landings Report (Sig)'!$M$5</f>
        <v>0</v>
      </c>
      <c r="H2">
        <f>'ONT Landings Report (Sig)'!$A11</f>
        <v>0</v>
      </c>
      <c r="I2" t="b">
        <f>'ONT Landings Report (Sig)'!$B11</f>
        <v>0</v>
      </c>
      <c r="J2" t="b">
        <f>'ONT Landings Report (Sig)'!$C11</f>
        <v>0</v>
      </c>
      <c r="K2" t="b">
        <f>'ONT Landings Report (Sig)'!$D11</f>
        <v>0</v>
      </c>
      <c r="L2" s="28">
        <f>'ONT Landings Report (Sig)'!$E11</f>
        <v>0</v>
      </c>
      <c r="M2" s="29" t="str">
        <f>'ONT Landings Report (Sig)'!$G11</f>
        <v>-</v>
      </c>
      <c r="N2">
        <f>'ONT Landings Report (Sig)'!$H11</f>
        <v>0</v>
      </c>
      <c r="O2">
        <f>'ONT Landings Report (Sig)'!$I11</f>
        <v>0</v>
      </c>
      <c r="P2" s="30" t="str">
        <f>'ONT Landings Report (Sig)'!$J11</f>
        <v>-</v>
      </c>
      <c r="Q2" s="30" t="str">
        <f>'ONT Landings Report (Sig)'!N11</f>
        <v>-</v>
      </c>
      <c r="R2" s="31" t="str">
        <f>'ONT Landings Report (Sig)'!$L11</f>
        <v/>
      </c>
      <c r="S2">
        <f>'ONT Landings Report (Sig)'!$M11</f>
        <v>0</v>
      </c>
      <c r="T2" s="30" t="str">
        <f>'ONT Landings Report (Sig)'!$N11</f>
        <v>-</v>
      </c>
      <c r="U2" s="30">
        <f>'ONT Landings Report (Sig)'!$P11</f>
        <v>0</v>
      </c>
      <c r="V2" s="30">
        <f>'ONT Landings Report (Sig)'!$Q11</f>
        <v>0</v>
      </c>
      <c r="W2" s="30">
        <f>'ONT Landings Report (Sig)'!$R11</f>
        <v>0</v>
      </c>
      <c r="X2" s="30">
        <f>'ONT Landings Report (Sig)'!$S11</f>
        <v>0</v>
      </c>
      <c r="Y2" s="30">
        <f>'ONT Landings Report (Sig)'!$T11</f>
        <v>0</v>
      </c>
      <c r="Z2" s="30">
        <f>'ONT Landings Report (Sig)'!$U11</f>
        <v>0</v>
      </c>
    </row>
    <row r="3" spans="1:26" x14ac:dyDescent="0.25">
      <c r="A3" s="6">
        <f>'ONT Landings Report (Sig)'!$I$5</f>
        <v>0</v>
      </c>
      <c r="B3">
        <f>MONTH(Table2[[#This Row],[event_month_year]])</f>
        <v>1</v>
      </c>
      <c r="C3">
        <f>YEAR(Table2[[#This Row],[event_month_year]])</f>
        <v>1900</v>
      </c>
      <c r="D3" s="7">
        <f>'ONT Landings Report (Sig)'!$J$40</f>
        <v>0</v>
      </c>
      <c r="E3" s="27">
        <f>'ONT Landings Report (Sig)'!$N$33</f>
        <v>0</v>
      </c>
      <c r="F3">
        <f>'ONT Landings Report (Sig)'!$B$5</f>
        <v>0</v>
      </c>
      <c r="G3">
        <f>'ONT Landings Report (Sig)'!$M$5</f>
        <v>0</v>
      </c>
      <c r="H3">
        <f>'ONT Landings Report (Sig)'!$A12</f>
        <v>0</v>
      </c>
      <c r="I3" t="b">
        <f>'ONT Landings Report (Sig)'!$B12</f>
        <v>0</v>
      </c>
      <c r="J3" t="b">
        <f>'ONT Landings Report (Sig)'!$C12</f>
        <v>0</v>
      </c>
      <c r="K3" t="b">
        <f>'ONT Landings Report (Sig)'!$D12</f>
        <v>0</v>
      </c>
      <c r="L3" s="28">
        <f>'ONT Landings Report (Sig)'!$E12</f>
        <v>0</v>
      </c>
      <c r="M3" s="29" t="str">
        <f>'ONT Landings Report (Sig)'!$G12</f>
        <v>-</v>
      </c>
      <c r="N3">
        <f>'ONT Landings Report (Sig)'!$H12</f>
        <v>0</v>
      </c>
      <c r="O3">
        <f>'ONT Landings Report (Sig)'!$I12</f>
        <v>0</v>
      </c>
      <c r="P3" s="30" t="str">
        <f>'ONT Landings Report (Sig)'!$J12</f>
        <v>-</v>
      </c>
      <c r="Q3" s="30" t="str">
        <f>'ONT Landings Report (Sig)'!N12</f>
        <v>-</v>
      </c>
      <c r="R3" s="31" t="str">
        <f>'ONT Landings Report (Sig)'!$L12</f>
        <v/>
      </c>
      <c r="S3">
        <f>'ONT Landings Report (Sig)'!$M12</f>
        <v>0</v>
      </c>
      <c r="T3" s="30" t="str">
        <f>'ONT Landings Report (Sig)'!$N12</f>
        <v>-</v>
      </c>
      <c r="U3" s="30">
        <f>'ONT Landings Report (Sig)'!$P12</f>
        <v>0</v>
      </c>
      <c r="V3" s="30">
        <f>'ONT Landings Report (Sig)'!$Q12</f>
        <v>0</v>
      </c>
      <c r="W3" s="30">
        <f>'ONT Landings Report (Sig)'!$R12</f>
        <v>0</v>
      </c>
      <c r="X3" s="30">
        <f>'ONT Landings Report (Sig)'!$S12</f>
        <v>0</v>
      </c>
      <c r="Y3" s="30">
        <f>'ONT Landings Report (Sig)'!$T12</f>
        <v>0</v>
      </c>
      <c r="Z3" s="30">
        <f>'ONT Landings Report (Sig)'!$U12</f>
        <v>0</v>
      </c>
    </row>
    <row r="4" spans="1:26" x14ac:dyDescent="0.25">
      <c r="A4" s="6">
        <f>'ONT Landings Report (Sig)'!$I$5</f>
        <v>0</v>
      </c>
      <c r="B4">
        <f>MONTH(Table2[[#This Row],[event_month_year]])</f>
        <v>1</v>
      </c>
      <c r="C4">
        <f>YEAR(Table2[[#This Row],[event_month_year]])</f>
        <v>1900</v>
      </c>
      <c r="D4" s="7">
        <f>'ONT Landings Report (Sig)'!$J$40</f>
        <v>0</v>
      </c>
      <c r="E4" s="27">
        <f>'ONT Landings Report (Sig)'!$N$33</f>
        <v>0</v>
      </c>
      <c r="F4">
        <f>'ONT Landings Report (Sig)'!$B$5</f>
        <v>0</v>
      </c>
      <c r="G4">
        <f>'ONT Landings Report (Sig)'!$M$5</f>
        <v>0</v>
      </c>
      <c r="H4">
        <f>'ONT Landings Report (Sig)'!$A13</f>
        <v>0</v>
      </c>
      <c r="I4" t="b">
        <f>'ONT Landings Report (Sig)'!$B13</f>
        <v>0</v>
      </c>
      <c r="J4" t="b">
        <f>'ONT Landings Report (Sig)'!$C13</f>
        <v>0</v>
      </c>
      <c r="K4" t="b">
        <f>'ONT Landings Report (Sig)'!$D13</f>
        <v>0</v>
      </c>
      <c r="L4" s="28">
        <f>'ONT Landings Report (Sig)'!$E13</f>
        <v>0</v>
      </c>
      <c r="M4" s="29" t="str">
        <f>'ONT Landings Report (Sig)'!$G13</f>
        <v>-</v>
      </c>
      <c r="N4">
        <f>'ONT Landings Report (Sig)'!$H13</f>
        <v>0</v>
      </c>
      <c r="O4">
        <f>'ONT Landings Report (Sig)'!$I13</f>
        <v>0</v>
      </c>
      <c r="P4" s="30" t="str">
        <f>'ONT Landings Report (Sig)'!$J13</f>
        <v>-</v>
      </c>
      <c r="Q4" s="30" t="str">
        <f>'ONT Landings Report (Sig)'!N13</f>
        <v>-</v>
      </c>
      <c r="R4" s="31" t="str">
        <f>'ONT Landings Report (Sig)'!$L13</f>
        <v/>
      </c>
      <c r="S4">
        <f>'ONT Landings Report (Sig)'!$M13</f>
        <v>0</v>
      </c>
      <c r="T4" s="30" t="str">
        <f>'ONT Landings Report (Sig)'!$N13</f>
        <v>-</v>
      </c>
      <c r="U4" s="30">
        <f>'ONT Landings Report (Sig)'!$P13</f>
        <v>0</v>
      </c>
      <c r="V4" s="30">
        <f>'ONT Landings Report (Sig)'!$Q13</f>
        <v>0</v>
      </c>
      <c r="W4" s="30">
        <f>'ONT Landings Report (Sig)'!$R13</f>
        <v>0</v>
      </c>
      <c r="X4" s="30">
        <f>'ONT Landings Report (Sig)'!$S13</f>
        <v>0</v>
      </c>
      <c r="Y4" s="30">
        <f>'ONT Landings Report (Sig)'!$T13</f>
        <v>0</v>
      </c>
      <c r="Z4" s="30">
        <f>'ONT Landings Report (Sig)'!$U13</f>
        <v>0</v>
      </c>
    </row>
    <row r="5" spans="1:26" x14ac:dyDescent="0.25">
      <c r="A5" s="6">
        <f>'ONT Landings Report (Sig)'!$I$5</f>
        <v>0</v>
      </c>
      <c r="B5">
        <f>MONTH(Table2[[#This Row],[event_month_year]])</f>
        <v>1</v>
      </c>
      <c r="C5">
        <f>YEAR(Table2[[#This Row],[event_month_year]])</f>
        <v>1900</v>
      </c>
      <c r="D5" s="7">
        <f>'ONT Landings Report (Sig)'!$J$40</f>
        <v>0</v>
      </c>
      <c r="E5" s="27">
        <f>'ONT Landings Report (Sig)'!$N$33</f>
        <v>0</v>
      </c>
      <c r="F5">
        <f>'ONT Landings Report (Sig)'!$B$5</f>
        <v>0</v>
      </c>
      <c r="G5">
        <f>'ONT Landings Report (Sig)'!$M$5</f>
        <v>0</v>
      </c>
      <c r="H5">
        <f>'ONT Landings Report (Sig)'!$A14</f>
        <v>0</v>
      </c>
      <c r="I5" t="b">
        <f>'ONT Landings Report (Sig)'!$B14</f>
        <v>0</v>
      </c>
      <c r="J5" t="b">
        <f>'ONT Landings Report (Sig)'!$C14</f>
        <v>0</v>
      </c>
      <c r="K5" t="b">
        <f>'ONT Landings Report (Sig)'!$D14</f>
        <v>0</v>
      </c>
      <c r="L5" s="28">
        <f>'ONT Landings Report (Sig)'!$E14</f>
        <v>0</v>
      </c>
      <c r="M5" s="29" t="str">
        <f>'ONT Landings Report (Sig)'!$G14</f>
        <v>-</v>
      </c>
      <c r="N5">
        <f>'ONT Landings Report (Sig)'!$H14</f>
        <v>0</v>
      </c>
      <c r="O5">
        <f>'ONT Landings Report (Sig)'!$I14</f>
        <v>0</v>
      </c>
      <c r="P5" s="30" t="str">
        <f>'ONT Landings Report (Sig)'!$J14</f>
        <v>-</v>
      </c>
      <c r="Q5" s="30" t="str">
        <f>'ONT Landings Report (Sig)'!N14</f>
        <v>-</v>
      </c>
      <c r="R5" s="31" t="str">
        <f>'ONT Landings Report (Sig)'!$L14</f>
        <v/>
      </c>
      <c r="S5">
        <f>'ONT Landings Report (Sig)'!$M14</f>
        <v>0</v>
      </c>
      <c r="T5" s="30" t="str">
        <f>'ONT Landings Report (Sig)'!$N14</f>
        <v>-</v>
      </c>
      <c r="U5" s="30">
        <f>'ONT Landings Report (Sig)'!$P14</f>
        <v>0</v>
      </c>
      <c r="V5" s="30">
        <f>'ONT Landings Report (Sig)'!$Q14</f>
        <v>0</v>
      </c>
      <c r="W5" s="30">
        <f>'ONT Landings Report (Sig)'!$R14</f>
        <v>0</v>
      </c>
      <c r="X5" s="30">
        <f>'ONT Landings Report (Sig)'!$S14</f>
        <v>0</v>
      </c>
      <c r="Y5" s="30">
        <f>'ONT Landings Report (Sig)'!$T14</f>
        <v>0</v>
      </c>
      <c r="Z5" s="30">
        <f>'ONT Landings Report (Sig)'!$U14</f>
        <v>0</v>
      </c>
    </row>
    <row r="6" spans="1:26" x14ac:dyDescent="0.25">
      <c r="A6" s="6">
        <f>'ONT Landings Report (Sig)'!$I$5</f>
        <v>0</v>
      </c>
      <c r="B6">
        <f>MONTH(Table2[[#This Row],[event_month_year]])</f>
        <v>1</v>
      </c>
      <c r="C6">
        <f>YEAR(Table2[[#This Row],[event_month_year]])</f>
        <v>1900</v>
      </c>
      <c r="D6" s="7">
        <f>'ONT Landings Report (Sig)'!$J$40</f>
        <v>0</v>
      </c>
      <c r="E6" s="27">
        <f>'ONT Landings Report (Sig)'!$N$33</f>
        <v>0</v>
      </c>
      <c r="F6">
        <f>'ONT Landings Report (Sig)'!$B$5</f>
        <v>0</v>
      </c>
      <c r="G6">
        <f>'ONT Landings Report (Sig)'!$M$5</f>
        <v>0</v>
      </c>
      <c r="H6">
        <f>'ONT Landings Report (Sig)'!$A15</f>
        <v>0</v>
      </c>
      <c r="I6" t="b">
        <f>'ONT Landings Report (Sig)'!$B15</f>
        <v>0</v>
      </c>
      <c r="J6" t="b">
        <f>'ONT Landings Report (Sig)'!$C15</f>
        <v>0</v>
      </c>
      <c r="K6" t="b">
        <f>'ONT Landings Report (Sig)'!$D15</f>
        <v>0</v>
      </c>
      <c r="L6" s="28">
        <f>'ONT Landings Report (Sig)'!$E15</f>
        <v>0</v>
      </c>
      <c r="M6" s="29" t="str">
        <f>'ONT Landings Report (Sig)'!$G15</f>
        <v>-</v>
      </c>
      <c r="N6">
        <f>'ONT Landings Report (Sig)'!$H15</f>
        <v>0</v>
      </c>
      <c r="O6">
        <f>'ONT Landings Report (Sig)'!$I15</f>
        <v>0</v>
      </c>
      <c r="P6" s="30" t="str">
        <f>'ONT Landings Report (Sig)'!$J15</f>
        <v>-</v>
      </c>
      <c r="Q6" s="30" t="str">
        <f>'ONT Landings Report (Sig)'!N15</f>
        <v>-</v>
      </c>
      <c r="R6" s="31" t="str">
        <f>'ONT Landings Report (Sig)'!$L15</f>
        <v/>
      </c>
      <c r="S6">
        <f>'ONT Landings Report (Sig)'!$M15</f>
        <v>0</v>
      </c>
      <c r="T6" s="30" t="str">
        <f>'ONT Landings Report (Sig)'!$N15</f>
        <v>-</v>
      </c>
      <c r="U6" s="30">
        <f>'ONT Landings Report (Sig)'!$P15</f>
        <v>0</v>
      </c>
      <c r="V6" s="30">
        <f>'ONT Landings Report (Sig)'!$Q15</f>
        <v>0</v>
      </c>
      <c r="W6" s="30">
        <f>'ONT Landings Report (Sig)'!$R15</f>
        <v>0</v>
      </c>
      <c r="X6" s="30">
        <f>'ONT Landings Report (Sig)'!$S15</f>
        <v>0</v>
      </c>
      <c r="Y6" s="30">
        <f>'ONT Landings Report (Sig)'!$T15</f>
        <v>0</v>
      </c>
      <c r="Z6" s="30">
        <f>'ONT Landings Report (Sig)'!$U15</f>
        <v>0</v>
      </c>
    </row>
    <row r="7" spans="1:26" x14ac:dyDescent="0.25">
      <c r="A7" s="6">
        <f>'ONT Landings Report (Sig)'!$I$5</f>
        <v>0</v>
      </c>
      <c r="B7">
        <f>MONTH(Table2[[#This Row],[event_month_year]])</f>
        <v>1</v>
      </c>
      <c r="C7">
        <f>YEAR(Table2[[#This Row],[event_month_year]])</f>
        <v>1900</v>
      </c>
      <c r="D7" s="7">
        <f>'ONT Landings Report (Sig)'!$J$40</f>
        <v>0</v>
      </c>
      <c r="E7" s="27">
        <f>'ONT Landings Report (Sig)'!$N$33</f>
        <v>0</v>
      </c>
      <c r="F7">
        <f>'ONT Landings Report (Sig)'!$B$5</f>
        <v>0</v>
      </c>
      <c r="G7">
        <f>'ONT Landings Report (Sig)'!$M$5</f>
        <v>0</v>
      </c>
      <c r="H7">
        <f>'ONT Landings Report (Sig)'!$A16</f>
        <v>0</v>
      </c>
      <c r="I7" t="b">
        <f>'ONT Landings Report (Sig)'!$B16</f>
        <v>0</v>
      </c>
      <c r="J7" t="b">
        <f>'ONT Landings Report (Sig)'!$C16</f>
        <v>0</v>
      </c>
      <c r="K7" t="b">
        <f>'ONT Landings Report (Sig)'!$D16</f>
        <v>0</v>
      </c>
      <c r="L7" s="28">
        <f>'ONT Landings Report (Sig)'!$E16</f>
        <v>0</v>
      </c>
      <c r="M7" s="29" t="str">
        <f>'ONT Landings Report (Sig)'!$G16</f>
        <v>-</v>
      </c>
      <c r="N7">
        <f>'ONT Landings Report (Sig)'!$H16</f>
        <v>0</v>
      </c>
      <c r="O7">
        <f>'ONT Landings Report (Sig)'!$I16</f>
        <v>0</v>
      </c>
      <c r="P7" s="30" t="str">
        <f>'ONT Landings Report (Sig)'!$J16</f>
        <v>-</v>
      </c>
      <c r="Q7" s="30" t="str">
        <f>'ONT Landings Report (Sig)'!N16</f>
        <v>-</v>
      </c>
      <c r="R7" s="31" t="str">
        <f>'ONT Landings Report (Sig)'!$L16</f>
        <v/>
      </c>
      <c r="S7">
        <f>'ONT Landings Report (Sig)'!$M16</f>
        <v>0</v>
      </c>
      <c r="T7" s="30" t="str">
        <f>'ONT Landings Report (Sig)'!$N16</f>
        <v>-</v>
      </c>
      <c r="U7" s="30">
        <f>'ONT Landings Report (Sig)'!$P16</f>
        <v>0</v>
      </c>
      <c r="V7" s="30">
        <f>'ONT Landings Report (Sig)'!$Q16</f>
        <v>0</v>
      </c>
      <c r="W7" s="30">
        <f>'ONT Landings Report (Sig)'!$R16</f>
        <v>0</v>
      </c>
      <c r="X7" s="30">
        <f>'ONT Landings Report (Sig)'!$S16</f>
        <v>0</v>
      </c>
      <c r="Y7" s="30">
        <f>'ONT Landings Report (Sig)'!$T16</f>
        <v>0</v>
      </c>
      <c r="Z7" s="30">
        <f>'ONT Landings Report (Sig)'!$U16</f>
        <v>0</v>
      </c>
    </row>
    <row r="8" spans="1:26" x14ac:dyDescent="0.25">
      <c r="A8" s="6">
        <f>'ONT Landings Report (Sig)'!$I$5</f>
        <v>0</v>
      </c>
      <c r="B8">
        <f>MONTH(Table2[[#This Row],[event_month_year]])</f>
        <v>1</v>
      </c>
      <c r="C8">
        <f>YEAR(Table2[[#This Row],[event_month_year]])</f>
        <v>1900</v>
      </c>
      <c r="D8" s="7">
        <f>'ONT Landings Report (Sig)'!$J$40</f>
        <v>0</v>
      </c>
      <c r="E8" s="27">
        <f>'ONT Landings Report (Sig)'!$N$33</f>
        <v>0</v>
      </c>
      <c r="F8">
        <f>'ONT Landings Report (Sig)'!$B$5</f>
        <v>0</v>
      </c>
      <c r="G8">
        <f>'ONT Landings Report (Sig)'!$M$5</f>
        <v>0</v>
      </c>
      <c r="H8">
        <f>'ONT Landings Report (Sig)'!$A17</f>
        <v>0</v>
      </c>
      <c r="I8" t="b">
        <f>'ONT Landings Report (Sig)'!$B17</f>
        <v>0</v>
      </c>
      <c r="J8" t="b">
        <f>'ONT Landings Report (Sig)'!$C17</f>
        <v>0</v>
      </c>
      <c r="K8" t="b">
        <f>'ONT Landings Report (Sig)'!$D17</f>
        <v>0</v>
      </c>
      <c r="L8" s="28">
        <f>'ONT Landings Report (Sig)'!$E17</f>
        <v>0</v>
      </c>
      <c r="M8" s="29" t="str">
        <f>'ONT Landings Report (Sig)'!$G17</f>
        <v>-</v>
      </c>
      <c r="N8">
        <f>'ONT Landings Report (Sig)'!$H17</f>
        <v>0</v>
      </c>
      <c r="O8">
        <f>'ONT Landings Report (Sig)'!$I17</f>
        <v>0</v>
      </c>
      <c r="P8" s="30" t="str">
        <f>'ONT Landings Report (Sig)'!$J17</f>
        <v>-</v>
      </c>
      <c r="Q8" s="30" t="str">
        <f>'ONT Landings Report (Sig)'!N17</f>
        <v>-</v>
      </c>
      <c r="R8" s="31" t="str">
        <f>'ONT Landings Report (Sig)'!$L17</f>
        <v/>
      </c>
      <c r="S8">
        <f>'ONT Landings Report (Sig)'!$M17</f>
        <v>0</v>
      </c>
      <c r="T8" s="30" t="str">
        <f>'ONT Landings Report (Sig)'!$N17</f>
        <v>-</v>
      </c>
      <c r="U8" s="30">
        <f>'ONT Landings Report (Sig)'!$P17</f>
        <v>0</v>
      </c>
      <c r="V8" s="30">
        <f>'ONT Landings Report (Sig)'!$Q17</f>
        <v>0</v>
      </c>
      <c r="W8" s="30">
        <f>'ONT Landings Report (Sig)'!$R17</f>
        <v>0</v>
      </c>
      <c r="X8" s="30">
        <f>'ONT Landings Report (Sig)'!$S17</f>
        <v>0</v>
      </c>
      <c r="Y8" s="30">
        <f>'ONT Landings Report (Sig)'!$T17</f>
        <v>0</v>
      </c>
      <c r="Z8" s="30">
        <f>'ONT Landings Report (Sig)'!$U17</f>
        <v>0</v>
      </c>
    </row>
    <row r="9" spans="1:26" x14ac:dyDescent="0.25">
      <c r="A9" s="6">
        <f>'ONT Landings Report (Sig)'!$I$5</f>
        <v>0</v>
      </c>
      <c r="B9">
        <f>MONTH(Table2[[#This Row],[event_month_year]])</f>
        <v>1</v>
      </c>
      <c r="C9">
        <f>YEAR(Table2[[#This Row],[event_month_year]])</f>
        <v>1900</v>
      </c>
      <c r="D9" s="7">
        <f>'ONT Landings Report (Sig)'!$J$40</f>
        <v>0</v>
      </c>
      <c r="E9" s="27">
        <f>'ONT Landings Report (Sig)'!$N$33</f>
        <v>0</v>
      </c>
      <c r="F9">
        <f>'ONT Landings Report (Sig)'!$B$5</f>
        <v>0</v>
      </c>
      <c r="G9">
        <f>'ONT Landings Report (Sig)'!$M$5</f>
        <v>0</v>
      </c>
      <c r="H9">
        <f>'ONT Landings Report (Sig)'!$A18</f>
        <v>0</v>
      </c>
      <c r="I9" t="b">
        <f>'ONT Landings Report (Sig)'!$B18</f>
        <v>0</v>
      </c>
      <c r="J9" t="b">
        <f>'ONT Landings Report (Sig)'!$C18</f>
        <v>0</v>
      </c>
      <c r="K9" t="b">
        <f>'ONT Landings Report (Sig)'!$D18</f>
        <v>0</v>
      </c>
      <c r="L9" s="28">
        <f>'ONT Landings Report (Sig)'!$E18</f>
        <v>0</v>
      </c>
      <c r="M9" s="29" t="str">
        <f>'ONT Landings Report (Sig)'!$G18</f>
        <v>-</v>
      </c>
      <c r="N9">
        <f>'ONT Landings Report (Sig)'!$H18</f>
        <v>0</v>
      </c>
      <c r="O9">
        <f>'ONT Landings Report (Sig)'!$I18</f>
        <v>0</v>
      </c>
      <c r="P9" s="30" t="str">
        <f>'ONT Landings Report (Sig)'!$J18</f>
        <v>-</v>
      </c>
      <c r="Q9" s="30" t="str">
        <f>'ONT Landings Report (Sig)'!N18</f>
        <v>-</v>
      </c>
      <c r="R9" s="31" t="str">
        <f>'ONT Landings Report (Sig)'!$L18</f>
        <v/>
      </c>
      <c r="S9">
        <f>'ONT Landings Report (Sig)'!$M18</f>
        <v>0</v>
      </c>
      <c r="T9" s="30" t="str">
        <f>'ONT Landings Report (Sig)'!$N18</f>
        <v>-</v>
      </c>
      <c r="U9" s="30">
        <f>'ONT Landings Report (Sig)'!$P18</f>
        <v>0</v>
      </c>
      <c r="V9" s="30">
        <f>'ONT Landings Report (Sig)'!$Q18</f>
        <v>0</v>
      </c>
      <c r="W9" s="30">
        <f>'ONT Landings Report (Sig)'!$R18</f>
        <v>0</v>
      </c>
      <c r="X9" s="30">
        <f>'ONT Landings Report (Sig)'!$S18</f>
        <v>0</v>
      </c>
      <c r="Y9" s="30">
        <f>'ONT Landings Report (Sig)'!$T18</f>
        <v>0</v>
      </c>
      <c r="Z9" s="30">
        <f>'ONT Landings Report (Sig)'!$U18</f>
        <v>0</v>
      </c>
    </row>
    <row r="10" spans="1:26" x14ac:dyDescent="0.25">
      <c r="A10" s="6">
        <f>'ONT Landings Report (Sig)'!$I$5</f>
        <v>0</v>
      </c>
      <c r="B10">
        <f>MONTH(Table2[[#This Row],[event_month_year]])</f>
        <v>1</v>
      </c>
      <c r="C10">
        <f>YEAR(Table2[[#This Row],[event_month_year]])</f>
        <v>1900</v>
      </c>
      <c r="D10" s="7">
        <f>'ONT Landings Report (Sig)'!$J$40</f>
        <v>0</v>
      </c>
      <c r="E10" s="27">
        <f>'ONT Landings Report (Sig)'!$N$33</f>
        <v>0</v>
      </c>
      <c r="F10">
        <f>'ONT Landings Report (Sig)'!$B$5</f>
        <v>0</v>
      </c>
      <c r="G10">
        <f>'ONT Landings Report (Sig)'!$M$5</f>
        <v>0</v>
      </c>
      <c r="H10">
        <f>'ONT Landings Report (Sig)'!$A19</f>
        <v>0</v>
      </c>
      <c r="I10" t="b">
        <f>'ONT Landings Report (Sig)'!$B19</f>
        <v>0</v>
      </c>
      <c r="J10" t="b">
        <f>'ONT Landings Report (Sig)'!$C19</f>
        <v>0</v>
      </c>
      <c r="K10" t="b">
        <f>'ONT Landings Report (Sig)'!$D19</f>
        <v>0</v>
      </c>
      <c r="L10" s="28">
        <f>'ONT Landings Report (Sig)'!$E19</f>
        <v>0</v>
      </c>
      <c r="M10" s="29" t="str">
        <f>'ONT Landings Report (Sig)'!$G19</f>
        <v>-</v>
      </c>
      <c r="N10">
        <f>'ONT Landings Report (Sig)'!$H19</f>
        <v>0</v>
      </c>
      <c r="O10">
        <f>'ONT Landings Report (Sig)'!$I19</f>
        <v>0</v>
      </c>
      <c r="P10" s="30" t="str">
        <f>'ONT Landings Report (Sig)'!$J19</f>
        <v>-</v>
      </c>
      <c r="Q10" s="30" t="str">
        <f>'ONT Landings Report (Sig)'!N19</f>
        <v>-</v>
      </c>
      <c r="R10" s="31" t="str">
        <f>'ONT Landings Report (Sig)'!$L19</f>
        <v/>
      </c>
      <c r="S10">
        <f>'ONT Landings Report (Sig)'!$M19</f>
        <v>0</v>
      </c>
      <c r="T10" s="30" t="str">
        <f>'ONT Landings Report (Sig)'!$N19</f>
        <v>-</v>
      </c>
      <c r="U10" s="30">
        <f>'ONT Landings Report (Sig)'!$P19</f>
        <v>0</v>
      </c>
      <c r="V10" s="30">
        <f>'ONT Landings Report (Sig)'!$Q19</f>
        <v>0</v>
      </c>
      <c r="W10" s="30">
        <f>'ONT Landings Report (Sig)'!$R19</f>
        <v>0</v>
      </c>
      <c r="X10" s="30">
        <f>'ONT Landings Report (Sig)'!$S19</f>
        <v>0</v>
      </c>
      <c r="Y10" s="30">
        <f>'ONT Landings Report (Sig)'!$T19</f>
        <v>0</v>
      </c>
      <c r="Z10" s="30">
        <f>'ONT Landings Report (Sig)'!$U19</f>
        <v>0</v>
      </c>
    </row>
    <row r="11" spans="1:26" x14ac:dyDescent="0.25">
      <c r="A11" s="6">
        <f>'ONT Landings Report (Sig)'!$I$5</f>
        <v>0</v>
      </c>
      <c r="B11">
        <f>MONTH(Table2[[#This Row],[event_month_year]])</f>
        <v>1</v>
      </c>
      <c r="C11">
        <f>YEAR(Table2[[#This Row],[event_month_year]])</f>
        <v>1900</v>
      </c>
      <c r="D11" s="7">
        <f>'ONT Landings Report (Sig)'!$J$40</f>
        <v>0</v>
      </c>
      <c r="E11" s="27">
        <f>'ONT Landings Report (Sig)'!$N$33</f>
        <v>0</v>
      </c>
      <c r="F11">
        <f>'ONT Landings Report (Sig)'!$B$5</f>
        <v>0</v>
      </c>
      <c r="G11">
        <f>'ONT Landings Report (Sig)'!$M$5</f>
        <v>0</v>
      </c>
      <c r="H11">
        <f>'ONT Landings Report (Sig)'!$A20</f>
        <v>0</v>
      </c>
      <c r="I11" t="b">
        <f>'ONT Landings Report (Sig)'!$B20</f>
        <v>0</v>
      </c>
      <c r="J11" t="b">
        <f>'ONT Landings Report (Sig)'!$C20</f>
        <v>0</v>
      </c>
      <c r="K11" t="b">
        <f>'ONT Landings Report (Sig)'!$D20</f>
        <v>0</v>
      </c>
      <c r="L11" s="28">
        <f>'ONT Landings Report (Sig)'!$E20</f>
        <v>0</v>
      </c>
      <c r="M11" s="29" t="str">
        <f>'ONT Landings Report (Sig)'!$G20</f>
        <v>-</v>
      </c>
      <c r="N11">
        <f>'ONT Landings Report (Sig)'!$H20</f>
        <v>0</v>
      </c>
      <c r="O11">
        <f>'ONT Landings Report (Sig)'!$I20</f>
        <v>0</v>
      </c>
      <c r="P11" s="30" t="str">
        <f>'ONT Landings Report (Sig)'!$J20</f>
        <v>-</v>
      </c>
      <c r="Q11" s="30" t="str">
        <f>'ONT Landings Report (Sig)'!N20</f>
        <v>-</v>
      </c>
      <c r="R11" s="31" t="str">
        <f>'ONT Landings Report (Sig)'!$L20</f>
        <v/>
      </c>
      <c r="S11">
        <f>'ONT Landings Report (Sig)'!$M20</f>
        <v>0</v>
      </c>
      <c r="T11" s="30" t="str">
        <f>'ONT Landings Report (Sig)'!$N20</f>
        <v>-</v>
      </c>
      <c r="U11" s="30">
        <f>'ONT Landings Report (Sig)'!$P20</f>
        <v>0</v>
      </c>
      <c r="V11" s="30">
        <f>'ONT Landings Report (Sig)'!$Q20</f>
        <v>0</v>
      </c>
      <c r="W11" s="30">
        <f>'ONT Landings Report (Sig)'!$R20</f>
        <v>0</v>
      </c>
      <c r="X11" s="30">
        <f>'ONT Landings Report (Sig)'!$S20</f>
        <v>0</v>
      </c>
      <c r="Y11" s="30">
        <f>'ONT Landings Report (Sig)'!$T20</f>
        <v>0</v>
      </c>
      <c r="Z11" s="30">
        <f>'ONT Landings Report (Sig)'!$U20</f>
        <v>0</v>
      </c>
    </row>
    <row r="12" spans="1:26" x14ac:dyDescent="0.25">
      <c r="A12" s="6">
        <f>'ONT Landings Report (Sig)'!$I$5</f>
        <v>0</v>
      </c>
      <c r="B12">
        <f>MONTH(Table2[[#This Row],[event_month_year]])</f>
        <v>1</v>
      </c>
      <c r="C12">
        <f>YEAR(Table2[[#This Row],[event_month_year]])</f>
        <v>1900</v>
      </c>
      <c r="D12" s="7">
        <f>'ONT Landings Report (Sig)'!$J$40</f>
        <v>0</v>
      </c>
      <c r="E12" s="27">
        <f>'ONT Landings Report (Sig)'!$N$33</f>
        <v>0</v>
      </c>
      <c r="F12">
        <f>'ONT Landings Report (Sig)'!$B$5</f>
        <v>0</v>
      </c>
      <c r="G12">
        <f>'ONT Landings Report (Sig)'!$M$5</f>
        <v>0</v>
      </c>
      <c r="H12">
        <f>'ONT Landings Report (Sig)'!$A21</f>
        <v>0</v>
      </c>
      <c r="I12" t="b">
        <f>'ONT Landings Report (Sig)'!$B21</f>
        <v>0</v>
      </c>
      <c r="J12" t="b">
        <f>'ONT Landings Report (Sig)'!$C21</f>
        <v>0</v>
      </c>
      <c r="K12" t="b">
        <f>'ONT Landings Report (Sig)'!$D21</f>
        <v>0</v>
      </c>
      <c r="L12" s="28">
        <f>'ONT Landings Report (Sig)'!$E21</f>
        <v>0</v>
      </c>
      <c r="M12" s="29" t="str">
        <f>'ONT Landings Report (Sig)'!$G21</f>
        <v>-</v>
      </c>
      <c r="N12">
        <f>'ONT Landings Report (Sig)'!$H21</f>
        <v>0</v>
      </c>
      <c r="O12">
        <f>'ONT Landings Report (Sig)'!$I21</f>
        <v>0</v>
      </c>
      <c r="P12" s="30" t="str">
        <f>'ONT Landings Report (Sig)'!$J21</f>
        <v>-</v>
      </c>
      <c r="Q12" s="30" t="str">
        <f>'ONT Landings Report (Sig)'!N21</f>
        <v>-</v>
      </c>
      <c r="R12" s="31" t="str">
        <f>'ONT Landings Report (Sig)'!$L21</f>
        <v/>
      </c>
      <c r="S12">
        <f>'ONT Landings Report (Sig)'!$M21</f>
        <v>0</v>
      </c>
      <c r="T12" s="30" t="str">
        <f>'ONT Landings Report (Sig)'!$N21</f>
        <v>-</v>
      </c>
      <c r="U12" s="30">
        <f>'ONT Landings Report (Sig)'!$P21</f>
        <v>0</v>
      </c>
      <c r="V12" s="30">
        <f>'ONT Landings Report (Sig)'!$Q21</f>
        <v>0</v>
      </c>
      <c r="W12" s="30">
        <f>'ONT Landings Report (Sig)'!$R21</f>
        <v>0</v>
      </c>
      <c r="X12" s="30">
        <f>'ONT Landings Report (Sig)'!$S21</f>
        <v>0</v>
      </c>
      <c r="Y12" s="30">
        <f>'ONT Landings Report (Sig)'!$T21</f>
        <v>0</v>
      </c>
      <c r="Z12" s="30">
        <f>'ONT Landings Report (Sig)'!$U21</f>
        <v>0</v>
      </c>
    </row>
    <row r="13" spans="1:26" x14ac:dyDescent="0.25">
      <c r="A13" s="6">
        <f>'ONT Landings Report (Sig)'!$I$5</f>
        <v>0</v>
      </c>
      <c r="B13">
        <f>MONTH(Table2[[#This Row],[event_month_year]])</f>
        <v>1</v>
      </c>
      <c r="C13">
        <f>YEAR(Table2[[#This Row],[event_month_year]])</f>
        <v>1900</v>
      </c>
      <c r="D13" s="7">
        <f>'ONT Landings Report (Sig)'!$J$40</f>
        <v>0</v>
      </c>
      <c r="E13" s="27">
        <f>'ONT Landings Report (Sig)'!$N$33</f>
        <v>0</v>
      </c>
      <c r="F13">
        <f>'ONT Landings Report (Sig)'!$B$5</f>
        <v>0</v>
      </c>
      <c r="G13">
        <f>'ONT Landings Report (Sig)'!$M$5</f>
        <v>0</v>
      </c>
      <c r="H13">
        <f>'ONT Landings Report (Sig)'!$A22</f>
        <v>0</v>
      </c>
      <c r="I13" t="b">
        <f>'ONT Landings Report (Sig)'!$B22</f>
        <v>0</v>
      </c>
      <c r="J13" t="b">
        <f>'ONT Landings Report (Sig)'!$C22</f>
        <v>0</v>
      </c>
      <c r="K13" t="b">
        <f>'ONT Landings Report (Sig)'!$D22</f>
        <v>0</v>
      </c>
      <c r="L13" s="28">
        <f>'ONT Landings Report (Sig)'!$E22</f>
        <v>0</v>
      </c>
      <c r="M13" s="29" t="str">
        <f>'ONT Landings Report (Sig)'!$G22</f>
        <v>-</v>
      </c>
      <c r="N13">
        <f>'ONT Landings Report (Sig)'!$H22</f>
        <v>0</v>
      </c>
      <c r="O13">
        <f>'ONT Landings Report (Sig)'!$I22</f>
        <v>0</v>
      </c>
      <c r="P13" s="30" t="str">
        <f>'ONT Landings Report (Sig)'!$J22</f>
        <v>-</v>
      </c>
      <c r="Q13" s="30" t="str">
        <f>'ONT Landings Report (Sig)'!N22</f>
        <v>-</v>
      </c>
      <c r="R13" s="31" t="str">
        <f>'ONT Landings Report (Sig)'!$L22</f>
        <v/>
      </c>
      <c r="S13">
        <f>'ONT Landings Report (Sig)'!$M22</f>
        <v>0</v>
      </c>
      <c r="T13" s="30" t="str">
        <f>'ONT Landings Report (Sig)'!$N22</f>
        <v>-</v>
      </c>
      <c r="U13" s="30">
        <f>'ONT Landings Report (Sig)'!$P22</f>
        <v>0</v>
      </c>
      <c r="V13" s="30">
        <f>'ONT Landings Report (Sig)'!$Q22</f>
        <v>0</v>
      </c>
      <c r="W13" s="30">
        <f>'ONT Landings Report (Sig)'!$R22</f>
        <v>0</v>
      </c>
      <c r="X13" s="30">
        <f>'ONT Landings Report (Sig)'!$S22</f>
        <v>0</v>
      </c>
      <c r="Y13" s="30">
        <f>'ONT Landings Report (Sig)'!$T22</f>
        <v>0</v>
      </c>
      <c r="Z13" s="30">
        <f>'ONT Landings Report (Sig)'!$U22</f>
        <v>0</v>
      </c>
    </row>
    <row r="14" spans="1:26" x14ac:dyDescent="0.25">
      <c r="A14" s="6">
        <f>'ONT Landings Report (Sig)'!$I$5</f>
        <v>0</v>
      </c>
      <c r="B14">
        <f>MONTH(Table2[[#This Row],[event_month_year]])</f>
        <v>1</v>
      </c>
      <c r="C14">
        <f>YEAR(Table2[[#This Row],[event_month_year]])</f>
        <v>1900</v>
      </c>
      <c r="D14" s="7">
        <f>'ONT Landings Report (Sig)'!$J$40</f>
        <v>0</v>
      </c>
      <c r="E14" s="27">
        <f>'ONT Landings Report (Sig)'!$N$33</f>
        <v>0</v>
      </c>
      <c r="F14">
        <f>'ONT Landings Report (Sig)'!$B$5</f>
        <v>0</v>
      </c>
      <c r="G14">
        <f>'ONT Landings Report (Sig)'!$M$5</f>
        <v>0</v>
      </c>
      <c r="H14">
        <f>'ONT Landings Report (Sig)'!$A23</f>
        <v>0</v>
      </c>
      <c r="I14" t="b">
        <f>'ONT Landings Report (Sig)'!$B23</f>
        <v>0</v>
      </c>
      <c r="J14" t="b">
        <f>'ONT Landings Report (Sig)'!$C23</f>
        <v>0</v>
      </c>
      <c r="K14" t="b">
        <f>'ONT Landings Report (Sig)'!$D23</f>
        <v>0</v>
      </c>
      <c r="L14" s="28">
        <f>'ONT Landings Report (Sig)'!$E23</f>
        <v>0</v>
      </c>
      <c r="M14" s="29" t="str">
        <f>'ONT Landings Report (Sig)'!$G23</f>
        <v>-</v>
      </c>
      <c r="N14">
        <f>'ONT Landings Report (Sig)'!$H23</f>
        <v>0</v>
      </c>
      <c r="O14">
        <f>'ONT Landings Report (Sig)'!$I23</f>
        <v>0</v>
      </c>
      <c r="P14" s="30" t="str">
        <f>'ONT Landings Report (Sig)'!$J23</f>
        <v>-</v>
      </c>
      <c r="Q14" s="30" t="str">
        <f>'ONT Landings Report (Sig)'!N23</f>
        <v>-</v>
      </c>
      <c r="R14" s="31" t="str">
        <f>'ONT Landings Report (Sig)'!$L23</f>
        <v/>
      </c>
      <c r="S14">
        <f>'ONT Landings Report (Sig)'!$M23</f>
        <v>0</v>
      </c>
      <c r="T14" s="30" t="str">
        <f>'ONT Landings Report (Sig)'!$N23</f>
        <v>-</v>
      </c>
      <c r="U14" s="30">
        <f>'ONT Landings Report (Sig)'!$P23</f>
        <v>0</v>
      </c>
      <c r="V14" s="30">
        <f>'ONT Landings Report (Sig)'!$Q23</f>
        <v>0</v>
      </c>
      <c r="W14" s="30">
        <f>'ONT Landings Report (Sig)'!$R23</f>
        <v>0</v>
      </c>
      <c r="X14" s="30">
        <f>'ONT Landings Report (Sig)'!$S23</f>
        <v>0</v>
      </c>
      <c r="Y14" s="30">
        <f>'ONT Landings Report (Sig)'!$T23</f>
        <v>0</v>
      </c>
      <c r="Z14" s="30">
        <f>'ONT Landings Report (Sig)'!$U23</f>
        <v>0</v>
      </c>
    </row>
    <row r="15" spans="1:26" x14ac:dyDescent="0.25">
      <c r="A15" s="6">
        <f>'ONT Landings Report (Sig)'!$I$5</f>
        <v>0</v>
      </c>
      <c r="B15">
        <f>MONTH(Table2[[#This Row],[event_month_year]])</f>
        <v>1</v>
      </c>
      <c r="C15">
        <f>YEAR(Table2[[#This Row],[event_month_year]])</f>
        <v>1900</v>
      </c>
      <c r="D15" s="7">
        <f>'ONT Landings Report (Sig)'!$J$40</f>
        <v>0</v>
      </c>
      <c r="E15" s="27">
        <f>'ONT Landings Report (Sig)'!$N$33</f>
        <v>0</v>
      </c>
      <c r="F15">
        <f>'ONT Landings Report (Sig)'!$B$5</f>
        <v>0</v>
      </c>
      <c r="G15">
        <f>'ONT Landings Report (Sig)'!$M$5</f>
        <v>0</v>
      </c>
      <c r="H15">
        <f>'ONT Landings Report (Sig)'!$A24</f>
        <v>0</v>
      </c>
      <c r="I15" t="b">
        <f>'ONT Landings Report (Sig)'!$B24</f>
        <v>0</v>
      </c>
      <c r="J15" t="b">
        <f>'ONT Landings Report (Sig)'!$C24</f>
        <v>0</v>
      </c>
      <c r="K15" t="b">
        <f>'ONT Landings Report (Sig)'!$D24</f>
        <v>0</v>
      </c>
      <c r="L15" s="28">
        <f>'ONT Landings Report (Sig)'!$E24</f>
        <v>0</v>
      </c>
      <c r="M15" s="29" t="str">
        <f>'ONT Landings Report (Sig)'!$G24</f>
        <v>-</v>
      </c>
      <c r="N15">
        <f>'ONT Landings Report (Sig)'!$H24</f>
        <v>0</v>
      </c>
      <c r="O15">
        <f>'ONT Landings Report (Sig)'!$I24</f>
        <v>0</v>
      </c>
      <c r="P15" s="30" t="str">
        <f>'ONT Landings Report (Sig)'!$J24</f>
        <v>-</v>
      </c>
      <c r="Q15" s="30" t="str">
        <f>'ONT Landings Report (Sig)'!N24</f>
        <v>-</v>
      </c>
      <c r="R15" s="31" t="str">
        <f>'ONT Landings Report (Sig)'!$L24</f>
        <v/>
      </c>
      <c r="S15">
        <f>'ONT Landings Report (Sig)'!$M24</f>
        <v>0</v>
      </c>
      <c r="T15" s="30" t="str">
        <f>'ONT Landings Report (Sig)'!$N24</f>
        <v>-</v>
      </c>
      <c r="U15" s="30">
        <f>'ONT Landings Report (Sig)'!$P24</f>
        <v>0</v>
      </c>
      <c r="V15" s="30">
        <f>'ONT Landings Report (Sig)'!$Q24</f>
        <v>0</v>
      </c>
      <c r="W15" s="30">
        <f>'ONT Landings Report (Sig)'!$R24</f>
        <v>0</v>
      </c>
      <c r="X15" s="30">
        <f>'ONT Landings Report (Sig)'!$S24</f>
        <v>0</v>
      </c>
      <c r="Y15" s="30">
        <f>'ONT Landings Report (Sig)'!$T24</f>
        <v>0</v>
      </c>
      <c r="Z15" s="30">
        <f>'ONT Landings Report (Sig)'!$U24</f>
        <v>0</v>
      </c>
    </row>
    <row r="16" spans="1:26" x14ac:dyDescent="0.25">
      <c r="A16" s="6">
        <f>'ONT Landings Report (Sig)'!$I$5</f>
        <v>0</v>
      </c>
      <c r="B16">
        <f>MONTH(Table2[[#This Row],[event_month_year]])</f>
        <v>1</v>
      </c>
      <c r="C16">
        <f>YEAR(Table2[[#This Row],[event_month_year]])</f>
        <v>1900</v>
      </c>
      <c r="D16" s="7">
        <f>'ONT Landings Report (Sig)'!$J$40</f>
        <v>0</v>
      </c>
      <c r="E16" s="27">
        <f>'ONT Landings Report (Sig)'!$N$33</f>
        <v>0</v>
      </c>
      <c r="F16">
        <f>'ONT Landings Report (Sig)'!$B$5</f>
        <v>0</v>
      </c>
      <c r="G16">
        <f>'ONT Landings Report (Sig)'!$M$5</f>
        <v>0</v>
      </c>
      <c r="H16">
        <f>'ONT Landings Report (Sig)'!$A25</f>
        <v>0</v>
      </c>
      <c r="I16" t="b">
        <f>'ONT Landings Report (Sig)'!$B25</f>
        <v>0</v>
      </c>
      <c r="J16" t="b">
        <f>'ONT Landings Report (Sig)'!$C25</f>
        <v>0</v>
      </c>
      <c r="K16" t="b">
        <f>'ONT Landings Report (Sig)'!$D25</f>
        <v>0</v>
      </c>
      <c r="L16" s="28">
        <f>'ONT Landings Report (Sig)'!$E25</f>
        <v>0</v>
      </c>
      <c r="M16" s="29" t="str">
        <f>'ONT Landings Report (Sig)'!$G25</f>
        <v>-</v>
      </c>
      <c r="N16">
        <f>'ONT Landings Report (Sig)'!$H25</f>
        <v>0</v>
      </c>
      <c r="O16">
        <f>'ONT Landings Report (Sig)'!$I25</f>
        <v>0</v>
      </c>
      <c r="P16" s="30" t="str">
        <f>'ONT Landings Report (Sig)'!$J25</f>
        <v>-</v>
      </c>
      <c r="Q16" s="30" t="str">
        <f>'ONT Landings Report (Sig)'!N25</f>
        <v>-</v>
      </c>
      <c r="R16" s="31" t="str">
        <f>'ONT Landings Report (Sig)'!$L25</f>
        <v/>
      </c>
      <c r="S16">
        <f>'ONT Landings Report (Sig)'!$M25</f>
        <v>0</v>
      </c>
      <c r="T16" s="30" t="str">
        <f>'ONT Landings Report (Sig)'!$N25</f>
        <v>-</v>
      </c>
      <c r="U16" s="30">
        <f>'ONT Landings Report (Sig)'!$P25</f>
        <v>0</v>
      </c>
      <c r="V16" s="30">
        <f>'ONT Landings Report (Sig)'!$Q25</f>
        <v>0</v>
      </c>
      <c r="W16" s="30">
        <f>'ONT Landings Report (Sig)'!$R25</f>
        <v>0</v>
      </c>
      <c r="X16" s="30">
        <f>'ONT Landings Report (Sig)'!$S25</f>
        <v>0</v>
      </c>
      <c r="Y16" s="30">
        <f>'ONT Landings Report (Sig)'!$T25</f>
        <v>0</v>
      </c>
      <c r="Z16" s="30">
        <f>'ONT Landings Report (Sig)'!$U25</f>
        <v>0</v>
      </c>
    </row>
    <row r="17" spans="1:26" x14ac:dyDescent="0.25">
      <c r="A17" s="6">
        <f>'ONT Landings Report (Sig)'!$I$5</f>
        <v>0</v>
      </c>
      <c r="B17">
        <f>MONTH(Table2[[#This Row],[event_month_year]])</f>
        <v>1</v>
      </c>
      <c r="C17">
        <f>YEAR(Table2[[#This Row],[event_month_year]])</f>
        <v>1900</v>
      </c>
      <c r="D17" s="7">
        <f>'ONT Landings Report (Sig)'!$J$40</f>
        <v>0</v>
      </c>
      <c r="E17" s="27">
        <f>'ONT Landings Report (Sig)'!$N$33</f>
        <v>0</v>
      </c>
      <c r="F17">
        <f>'ONT Landings Report (Sig)'!$B$5</f>
        <v>0</v>
      </c>
      <c r="G17">
        <f>'ONT Landings Report (Sig)'!$M$5</f>
        <v>0</v>
      </c>
      <c r="H17">
        <f>'ONT Landings Report (Sig)'!$A26</f>
        <v>0</v>
      </c>
      <c r="I17" t="b">
        <f>'ONT Landings Report (Sig)'!$B26</f>
        <v>0</v>
      </c>
      <c r="J17" t="b">
        <f>'ONT Landings Report (Sig)'!$C26</f>
        <v>0</v>
      </c>
      <c r="K17" t="b">
        <f>'ONT Landings Report (Sig)'!$D26</f>
        <v>0</v>
      </c>
      <c r="L17" s="28">
        <f>'ONT Landings Report (Sig)'!$E26</f>
        <v>0</v>
      </c>
      <c r="M17" s="29" t="str">
        <f>'ONT Landings Report (Sig)'!$G26</f>
        <v>-</v>
      </c>
      <c r="N17">
        <f>'ONT Landings Report (Sig)'!$H26</f>
        <v>0</v>
      </c>
      <c r="O17">
        <f>'ONT Landings Report (Sig)'!$I26</f>
        <v>0</v>
      </c>
      <c r="P17" s="30" t="str">
        <f>'ONT Landings Report (Sig)'!$J26</f>
        <v>-</v>
      </c>
      <c r="Q17" s="30" t="str">
        <f>'ONT Landings Report (Sig)'!N26</f>
        <v>-</v>
      </c>
      <c r="R17" s="31" t="str">
        <f>'ONT Landings Report (Sig)'!$L26</f>
        <v/>
      </c>
      <c r="S17">
        <f>'ONT Landings Report (Sig)'!$M26</f>
        <v>0</v>
      </c>
      <c r="T17" s="30" t="str">
        <f>'ONT Landings Report (Sig)'!$N26</f>
        <v>-</v>
      </c>
      <c r="U17" s="30">
        <f>'ONT Landings Report (Sig)'!$P26</f>
        <v>0</v>
      </c>
      <c r="V17" s="30">
        <f>'ONT Landings Report (Sig)'!$Q26</f>
        <v>0</v>
      </c>
      <c r="W17" s="30">
        <f>'ONT Landings Report (Sig)'!$R26</f>
        <v>0</v>
      </c>
      <c r="X17" s="30">
        <f>'ONT Landings Report (Sig)'!$S26</f>
        <v>0</v>
      </c>
      <c r="Y17" s="30">
        <f>'ONT Landings Report (Sig)'!$T26</f>
        <v>0</v>
      </c>
      <c r="Z17" s="30">
        <f>'ONT Landings Report (Sig)'!$U26</f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5CBF-62F0-41CD-A0A7-9E528796B84D}">
  <sheetPr>
    <tabColor theme="3"/>
  </sheetPr>
  <dimension ref="A1:Z17"/>
  <sheetViews>
    <sheetView workbookViewId="0">
      <selection activeCell="D2" sqref="D2"/>
    </sheetView>
  </sheetViews>
  <sheetFormatPr defaultRowHeight="13.2" x14ac:dyDescent="0.25"/>
  <cols>
    <col min="1" max="1" width="19.21875" customWidth="1"/>
    <col min="2" max="2" width="14.21875" customWidth="1"/>
    <col min="3" max="3" width="12.77734375" customWidth="1"/>
    <col min="4" max="4" width="18.44140625" style="7" bestFit="1" customWidth="1"/>
    <col min="5" max="5" width="18.44140625" customWidth="1"/>
    <col min="6" max="6" width="8.77734375" customWidth="1"/>
    <col min="7" max="7" width="10.21875" customWidth="1"/>
    <col min="8" max="8" width="9.21875" customWidth="1"/>
    <col min="9" max="9" width="11.21875" customWidth="1"/>
    <col min="10" max="10" width="8.77734375" customWidth="1"/>
    <col min="11" max="11" width="8.21875" customWidth="1"/>
    <col min="12" max="12" width="28.5546875" bestFit="1" customWidth="1"/>
    <col min="13" max="13" width="25.77734375" bestFit="1" customWidth="1"/>
    <col min="14" max="14" width="27.77734375" customWidth="1"/>
    <col min="15" max="15" width="24.21875" customWidth="1"/>
    <col min="16" max="16" width="18.21875" customWidth="1"/>
    <col min="17" max="17" width="38.44140625" customWidth="1"/>
    <col min="18" max="18" width="28.44140625" customWidth="1"/>
    <col min="19" max="19" width="27.21875" customWidth="1"/>
    <col min="20" max="20" width="27.5546875" customWidth="1"/>
    <col min="21" max="21" width="12.21875" customWidth="1"/>
    <col min="22" max="22" width="26.21875" customWidth="1"/>
    <col min="23" max="23" width="14" bestFit="1" customWidth="1"/>
    <col min="24" max="24" width="27.5546875" customWidth="1"/>
    <col min="25" max="25" width="26.21875" customWidth="1"/>
    <col min="26" max="26" width="16.21875" customWidth="1"/>
  </cols>
  <sheetData>
    <row r="1" spans="1:26" s="32" customFormat="1" x14ac:dyDescent="0.25">
      <c r="A1" s="32" t="s">
        <v>79</v>
      </c>
      <c r="B1" s="32" t="s">
        <v>67</v>
      </c>
      <c r="C1" s="32" t="s">
        <v>68</v>
      </c>
      <c r="D1" s="33" t="s">
        <v>80</v>
      </c>
      <c r="E1" s="32" t="s">
        <v>81</v>
      </c>
      <c r="F1" s="32" t="s">
        <v>69</v>
      </c>
      <c r="G1" s="32" t="s">
        <v>70</v>
      </c>
      <c r="H1" s="32" t="s">
        <v>83</v>
      </c>
      <c r="I1" s="32" t="s">
        <v>84</v>
      </c>
      <c r="J1" s="32" t="s">
        <v>85</v>
      </c>
      <c r="K1" s="32" t="s">
        <v>86</v>
      </c>
      <c r="L1" s="32" t="s">
        <v>87</v>
      </c>
      <c r="M1" s="32" t="s">
        <v>88</v>
      </c>
      <c r="N1" s="32" t="s">
        <v>89</v>
      </c>
      <c r="O1" s="32" t="s">
        <v>90</v>
      </c>
      <c r="P1" s="32" t="s">
        <v>91</v>
      </c>
      <c r="Q1" s="32" t="s">
        <v>124</v>
      </c>
      <c r="R1" s="32" t="s">
        <v>125</v>
      </c>
      <c r="S1" s="32" t="s">
        <v>126</v>
      </c>
      <c r="T1" s="32" t="s">
        <v>127</v>
      </c>
      <c r="U1" s="32" t="s">
        <v>134</v>
      </c>
      <c r="V1" s="32" t="s">
        <v>128</v>
      </c>
      <c r="W1" s="32" t="s">
        <v>129</v>
      </c>
      <c r="X1" s="32" t="s">
        <v>130</v>
      </c>
      <c r="Y1" s="32" t="s">
        <v>131</v>
      </c>
      <c r="Z1" s="32" t="s">
        <v>92</v>
      </c>
    </row>
    <row r="2" spans="1:26" x14ac:dyDescent="0.25">
      <c r="A2" s="6">
        <f>'ONT Landings Report (Non-Sig)'!$I$5</f>
        <v>0</v>
      </c>
      <c r="B2">
        <f>MONTH(Table26[[#This Row],[event_month_year]])</f>
        <v>1</v>
      </c>
      <c r="C2">
        <f>YEAR(Table26[[#This Row],[event_month_year]])</f>
        <v>1900</v>
      </c>
      <c r="D2" s="7">
        <f>'ONT Landings Report (Non-Sig)'!$J$40</f>
        <v>0</v>
      </c>
      <c r="E2">
        <f>'ONT Landings Report (Non-Sig)'!$N$33</f>
        <v>0</v>
      </c>
      <c r="F2">
        <f>'ONT Landings Report (Non-Sig)'!$B$5</f>
        <v>0</v>
      </c>
      <c r="G2">
        <f>'ONT Landings Report (Non-Sig)'!$M$5</f>
        <v>0</v>
      </c>
      <c r="H2">
        <f>'ONT Landings Report (Non-Sig)'!$A11</f>
        <v>0</v>
      </c>
      <c r="I2" t="b">
        <f>'ONT Landings Report (Non-Sig)'!$B11</f>
        <v>0</v>
      </c>
      <c r="J2" t="b">
        <f>'ONT Landings Report (Non-Sig)'!$C11</f>
        <v>0</v>
      </c>
      <c r="K2" t="b">
        <f>'ONT Landings Report (Non-Sig)'!$D11</f>
        <v>0</v>
      </c>
      <c r="L2" s="28">
        <f>'ONT Landings Report (Non-Sig)'!$E11</f>
        <v>0</v>
      </c>
      <c r="M2" s="29" t="str">
        <f>'ONT Landings Report (Non-Sig)'!$G11</f>
        <v>-</v>
      </c>
      <c r="N2">
        <f>'ONT Landings Report (Non-Sig)'!$H11</f>
        <v>0</v>
      </c>
      <c r="O2">
        <f>'ONT Landings Report (Non-Sig)'!$I11</f>
        <v>0</v>
      </c>
      <c r="P2" s="30" t="str">
        <f>'ONT Landings Report (Non-Sig)'!$J11</f>
        <v>-</v>
      </c>
      <c r="Q2" s="30" t="str">
        <f>'ONT Landings Report (Non-Sig)'!N11</f>
        <v>-</v>
      </c>
      <c r="R2" s="31" t="str">
        <f>'ONT Landings Report (Non-Sig)'!$L11</f>
        <v/>
      </c>
      <c r="S2">
        <f>'ONT Landings Report (Non-Sig)'!$M11</f>
        <v>0</v>
      </c>
      <c r="T2" s="30" t="str">
        <f>'ONT Landings Report (Non-Sig)'!$N11</f>
        <v>-</v>
      </c>
      <c r="U2" s="30">
        <f>'ONT Landings Report (Non-Sig)'!$P11</f>
        <v>0</v>
      </c>
      <c r="V2" s="30">
        <f>'ONT Landings Report (Non-Sig)'!$Q11</f>
        <v>0</v>
      </c>
      <c r="W2" s="30">
        <f>'ONT Landings Report (Non-Sig)'!$R11</f>
        <v>0</v>
      </c>
      <c r="X2" s="30">
        <f>'ONT Landings Report (Non-Sig)'!$S11</f>
        <v>0</v>
      </c>
      <c r="Y2" s="30">
        <f>'ONT Landings Report (Non-Sig)'!$T11</f>
        <v>0</v>
      </c>
      <c r="Z2" s="30">
        <f>'ONT Landings Report (Non-Sig)'!$U11</f>
        <v>0</v>
      </c>
    </row>
    <row r="3" spans="1:26" x14ac:dyDescent="0.25">
      <c r="A3" s="6">
        <f>'ONT Landings Report (Non-Sig)'!$I$5</f>
        <v>0</v>
      </c>
      <c r="B3">
        <f>MONTH(Table26[[#This Row],[event_month_year]])</f>
        <v>1</v>
      </c>
      <c r="C3">
        <f>YEAR(Table26[[#This Row],[event_month_year]])</f>
        <v>1900</v>
      </c>
      <c r="D3" s="7">
        <f>'ONT Landings Report (Non-Sig)'!$J$40</f>
        <v>0</v>
      </c>
      <c r="E3">
        <f>'ONT Landings Report (Non-Sig)'!$N$33</f>
        <v>0</v>
      </c>
      <c r="F3">
        <f>'ONT Landings Report (Non-Sig)'!$B$5</f>
        <v>0</v>
      </c>
      <c r="G3">
        <f>'ONT Landings Report (Non-Sig)'!$M$5</f>
        <v>0</v>
      </c>
      <c r="H3">
        <f>'ONT Landings Report (Non-Sig)'!$A12</f>
        <v>0</v>
      </c>
      <c r="I3" t="b">
        <f>'ONT Landings Report (Non-Sig)'!$B12</f>
        <v>0</v>
      </c>
      <c r="J3" t="b">
        <f>'ONT Landings Report (Non-Sig)'!$C12</f>
        <v>0</v>
      </c>
      <c r="K3" t="b">
        <f>'ONT Landings Report (Non-Sig)'!$D12</f>
        <v>0</v>
      </c>
      <c r="L3" s="28">
        <f>'ONT Landings Report (Non-Sig)'!$E12</f>
        <v>0</v>
      </c>
      <c r="M3" s="29" t="str">
        <f>'ONT Landings Report (Non-Sig)'!$G12</f>
        <v>-</v>
      </c>
      <c r="N3">
        <f>'ONT Landings Report (Non-Sig)'!$H12</f>
        <v>0</v>
      </c>
      <c r="O3">
        <f>'ONT Landings Report (Non-Sig)'!$I12</f>
        <v>0</v>
      </c>
      <c r="P3" s="30" t="str">
        <f>'ONT Landings Report (Non-Sig)'!$J12</f>
        <v>-</v>
      </c>
      <c r="Q3" s="30" t="str">
        <f>'ONT Landings Report (Non-Sig)'!N12</f>
        <v>-</v>
      </c>
      <c r="R3" s="31" t="str">
        <f>'ONT Landings Report (Non-Sig)'!$L12</f>
        <v/>
      </c>
      <c r="S3">
        <f>'ONT Landings Report (Non-Sig)'!$M12</f>
        <v>0</v>
      </c>
      <c r="T3" s="30" t="str">
        <f>'ONT Landings Report (Non-Sig)'!$N12</f>
        <v>-</v>
      </c>
      <c r="U3" s="30">
        <f>'ONT Landings Report (Non-Sig)'!$P12</f>
        <v>0</v>
      </c>
      <c r="V3" s="30">
        <f>'ONT Landings Report (Non-Sig)'!$Q12</f>
        <v>0</v>
      </c>
      <c r="W3" s="30">
        <f>'ONT Landings Report (Non-Sig)'!$R12</f>
        <v>0</v>
      </c>
      <c r="X3" s="30">
        <f>'ONT Landings Report (Non-Sig)'!$S12</f>
        <v>0</v>
      </c>
      <c r="Y3" s="30">
        <f>'ONT Landings Report (Non-Sig)'!$T12</f>
        <v>0</v>
      </c>
      <c r="Z3" s="30">
        <f>'ONT Landings Report (Non-Sig)'!$U12</f>
        <v>0</v>
      </c>
    </row>
    <row r="4" spans="1:26" x14ac:dyDescent="0.25">
      <c r="A4" s="6">
        <f>'ONT Landings Report (Non-Sig)'!$I$5</f>
        <v>0</v>
      </c>
      <c r="B4">
        <f>MONTH(Table26[[#This Row],[event_month_year]])</f>
        <v>1</v>
      </c>
      <c r="C4">
        <f>YEAR(Table26[[#This Row],[event_month_year]])</f>
        <v>1900</v>
      </c>
      <c r="D4" s="7">
        <f>'ONT Landings Report (Non-Sig)'!$J$40</f>
        <v>0</v>
      </c>
      <c r="E4">
        <f>'ONT Landings Report (Non-Sig)'!$N$33</f>
        <v>0</v>
      </c>
      <c r="F4">
        <f>'ONT Landings Report (Non-Sig)'!$B$5</f>
        <v>0</v>
      </c>
      <c r="G4">
        <f>'ONT Landings Report (Non-Sig)'!$M$5</f>
        <v>0</v>
      </c>
      <c r="H4">
        <f>'ONT Landings Report (Non-Sig)'!$A13</f>
        <v>0</v>
      </c>
      <c r="I4" t="b">
        <f>'ONT Landings Report (Non-Sig)'!$B13</f>
        <v>0</v>
      </c>
      <c r="J4" t="b">
        <f>'ONT Landings Report (Non-Sig)'!$C13</f>
        <v>0</v>
      </c>
      <c r="K4" t="b">
        <f>'ONT Landings Report (Non-Sig)'!$D13</f>
        <v>0</v>
      </c>
      <c r="L4" s="28">
        <f>'ONT Landings Report (Non-Sig)'!$E13</f>
        <v>0</v>
      </c>
      <c r="M4" s="29" t="str">
        <f>'ONT Landings Report (Non-Sig)'!$G13</f>
        <v>-</v>
      </c>
      <c r="N4">
        <f>'ONT Landings Report (Non-Sig)'!$H13</f>
        <v>0</v>
      </c>
      <c r="O4">
        <f>'ONT Landings Report (Non-Sig)'!$I13</f>
        <v>0</v>
      </c>
      <c r="P4" s="30" t="str">
        <f>'ONT Landings Report (Non-Sig)'!$J13</f>
        <v>-</v>
      </c>
      <c r="Q4" s="30" t="str">
        <f>'ONT Landings Report (Non-Sig)'!N13</f>
        <v>-</v>
      </c>
      <c r="R4" s="31" t="str">
        <f>'ONT Landings Report (Non-Sig)'!$L13</f>
        <v/>
      </c>
      <c r="S4">
        <f>'ONT Landings Report (Non-Sig)'!$M13</f>
        <v>0</v>
      </c>
      <c r="T4" s="30" t="str">
        <f>'ONT Landings Report (Non-Sig)'!$N13</f>
        <v>-</v>
      </c>
      <c r="U4" s="30">
        <f>'ONT Landings Report (Non-Sig)'!$P13</f>
        <v>0</v>
      </c>
      <c r="V4" s="30">
        <f>'ONT Landings Report (Non-Sig)'!$Q13</f>
        <v>0</v>
      </c>
      <c r="W4" s="30">
        <f>'ONT Landings Report (Non-Sig)'!$R13</f>
        <v>0</v>
      </c>
      <c r="X4" s="30">
        <f>'ONT Landings Report (Non-Sig)'!$S13</f>
        <v>0</v>
      </c>
      <c r="Y4" s="30">
        <f>'ONT Landings Report (Non-Sig)'!$T13</f>
        <v>0</v>
      </c>
      <c r="Z4" s="30">
        <f>'ONT Landings Report (Non-Sig)'!$U13</f>
        <v>0</v>
      </c>
    </row>
    <row r="5" spans="1:26" x14ac:dyDescent="0.25">
      <c r="A5" s="6">
        <f>'ONT Landings Report (Non-Sig)'!$I$5</f>
        <v>0</v>
      </c>
      <c r="B5">
        <f>MONTH(Table26[[#This Row],[event_month_year]])</f>
        <v>1</v>
      </c>
      <c r="C5">
        <f>YEAR(Table26[[#This Row],[event_month_year]])</f>
        <v>1900</v>
      </c>
      <c r="D5" s="7">
        <f>'ONT Landings Report (Non-Sig)'!$J$40</f>
        <v>0</v>
      </c>
      <c r="E5">
        <f>'ONT Landings Report (Non-Sig)'!$N$33</f>
        <v>0</v>
      </c>
      <c r="F5">
        <f>'ONT Landings Report (Non-Sig)'!$B$5</f>
        <v>0</v>
      </c>
      <c r="G5">
        <f>'ONT Landings Report (Non-Sig)'!$M$5</f>
        <v>0</v>
      </c>
      <c r="H5">
        <f>'ONT Landings Report (Non-Sig)'!$A14</f>
        <v>0</v>
      </c>
      <c r="I5" t="b">
        <f>'ONT Landings Report (Non-Sig)'!$B14</f>
        <v>0</v>
      </c>
      <c r="J5" t="b">
        <f>'ONT Landings Report (Non-Sig)'!$C14</f>
        <v>0</v>
      </c>
      <c r="K5" t="b">
        <f>'ONT Landings Report (Non-Sig)'!$D14</f>
        <v>0</v>
      </c>
      <c r="L5" s="28">
        <f>'ONT Landings Report (Non-Sig)'!$E14</f>
        <v>0</v>
      </c>
      <c r="M5" s="29" t="str">
        <f>'ONT Landings Report (Non-Sig)'!$G14</f>
        <v>-</v>
      </c>
      <c r="N5">
        <f>'ONT Landings Report (Non-Sig)'!$H14</f>
        <v>0</v>
      </c>
      <c r="O5">
        <f>'ONT Landings Report (Non-Sig)'!$I14</f>
        <v>0</v>
      </c>
      <c r="P5" s="30" t="str">
        <f>'ONT Landings Report (Non-Sig)'!$J14</f>
        <v>-</v>
      </c>
      <c r="Q5" s="30" t="str">
        <f>'ONT Landings Report (Non-Sig)'!N14</f>
        <v>-</v>
      </c>
      <c r="R5" s="31" t="str">
        <f>'ONT Landings Report (Non-Sig)'!$L14</f>
        <v/>
      </c>
      <c r="S5">
        <f>'ONT Landings Report (Non-Sig)'!$M14</f>
        <v>0</v>
      </c>
      <c r="T5" s="30" t="str">
        <f>'ONT Landings Report (Non-Sig)'!$N14</f>
        <v>-</v>
      </c>
      <c r="U5" s="30">
        <f>'ONT Landings Report (Non-Sig)'!$P14</f>
        <v>0</v>
      </c>
      <c r="V5" s="30">
        <f>'ONT Landings Report (Non-Sig)'!$Q14</f>
        <v>0</v>
      </c>
      <c r="W5" s="30">
        <f>'ONT Landings Report (Non-Sig)'!$R14</f>
        <v>0</v>
      </c>
      <c r="X5" s="30">
        <f>'ONT Landings Report (Non-Sig)'!$S14</f>
        <v>0</v>
      </c>
      <c r="Y5" s="30">
        <f>'ONT Landings Report (Non-Sig)'!$T14</f>
        <v>0</v>
      </c>
      <c r="Z5" s="30">
        <f>'ONT Landings Report (Non-Sig)'!$U14</f>
        <v>0</v>
      </c>
    </row>
    <row r="6" spans="1:26" x14ac:dyDescent="0.25">
      <c r="A6" s="6">
        <f>'ONT Landings Report (Non-Sig)'!$I$5</f>
        <v>0</v>
      </c>
      <c r="B6">
        <f>MONTH(Table26[[#This Row],[event_month_year]])</f>
        <v>1</v>
      </c>
      <c r="C6">
        <f>YEAR(Table26[[#This Row],[event_month_year]])</f>
        <v>1900</v>
      </c>
      <c r="D6" s="7">
        <f>'ONT Landings Report (Non-Sig)'!$J$40</f>
        <v>0</v>
      </c>
      <c r="E6">
        <f>'ONT Landings Report (Non-Sig)'!$N$33</f>
        <v>0</v>
      </c>
      <c r="F6">
        <f>'ONT Landings Report (Non-Sig)'!$B$5</f>
        <v>0</v>
      </c>
      <c r="G6">
        <f>'ONT Landings Report (Non-Sig)'!$M$5</f>
        <v>0</v>
      </c>
      <c r="H6">
        <f>'ONT Landings Report (Non-Sig)'!$A15</f>
        <v>0</v>
      </c>
      <c r="I6" t="b">
        <f>'ONT Landings Report (Non-Sig)'!$B15</f>
        <v>0</v>
      </c>
      <c r="J6" t="b">
        <f>'ONT Landings Report (Non-Sig)'!$C15</f>
        <v>0</v>
      </c>
      <c r="K6" t="b">
        <f>'ONT Landings Report (Non-Sig)'!$D15</f>
        <v>0</v>
      </c>
      <c r="L6" s="28">
        <f>'ONT Landings Report (Non-Sig)'!$E15</f>
        <v>0</v>
      </c>
      <c r="M6" s="29" t="str">
        <f>'ONT Landings Report (Non-Sig)'!$G15</f>
        <v>-</v>
      </c>
      <c r="N6">
        <f>'ONT Landings Report (Non-Sig)'!$H15</f>
        <v>0</v>
      </c>
      <c r="O6">
        <f>'ONT Landings Report (Non-Sig)'!$I15</f>
        <v>0</v>
      </c>
      <c r="P6" s="30" t="str">
        <f>'ONT Landings Report (Non-Sig)'!$J15</f>
        <v>-</v>
      </c>
      <c r="Q6" s="30" t="str">
        <f>'ONT Landings Report (Non-Sig)'!N15</f>
        <v>-</v>
      </c>
      <c r="R6" s="31" t="str">
        <f>'ONT Landings Report (Non-Sig)'!$L15</f>
        <v/>
      </c>
      <c r="S6">
        <f>'ONT Landings Report (Non-Sig)'!$M15</f>
        <v>0</v>
      </c>
      <c r="T6" s="30" t="str">
        <f>'ONT Landings Report (Non-Sig)'!$N15</f>
        <v>-</v>
      </c>
      <c r="U6" s="30">
        <f>'ONT Landings Report (Non-Sig)'!$P15</f>
        <v>0</v>
      </c>
      <c r="V6" s="30">
        <f>'ONT Landings Report (Non-Sig)'!$Q15</f>
        <v>0</v>
      </c>
      <c r="W6" s="30">
        <f>'ONT Landings Report (Non-Sig)'!$R15</f>
        <v>0</v>
      </c>
      <c r="X6" s="30">
        <f>'ONT Landings Report (Non-Sig)'!$S15</f>
        <v>0</v>
      </c>
      <c r="Y6" s="30">
        <f>'ONT Landings Report (Non-Sig)'!$T15</f>
        <v>0</v>
      </c>
      <c r="Z6" s="30">
        <f>'ONT Landings Report (Non-Sig)'!$U15</f>
        <v>0</v>
      </c>
    </row>
    <row r="7" spans="1:26" x14ac:dyDescent="0.25">
      <c r="A7" s="6">
        <f>'ONT Landings Report (Non-Sig)'!$I$5</f>
        <v>0</v>
      </c>
      <c r="B7">
        <f>MONTH(Table26[[#This Row],[event_month_year]])</f>
        <v>1</v>
      </c>
      <c r="C7">
        <f>YEAR(Table26[[#This Row],[event_month_year]])</f>
        <v>1900</v>
      </c>
      <c r="D7" s="7">
        <f>'ONT Landings Report (Non-Sig)'!$J$40</f>
        <v>0</v>
      </c>
      <c r="E7">
        <f>'ONT Landings Report (Non-Sig)'!$N$33</f>
        <v>0</v>
      </c>
      <c r="F7">
        <f>'ONT Landings Report (Non-Sig)'!$B$5</f>
        <v>0</v>
      </c>
      <c r="G7">
        <f>'ONT Landings Report (Non-Sig)'!$M$5</f>
        <v>0</v>
      </c>
      <c r="H7">
        <f>'ONT Landings Report (Non-Sig)'!$A16</f>
        <v>0</v>
      </c>
      <c r="I7" t="b">
        <f>'ONT Landings Report (Non-Sig)'!$B16</f>
        <v>0</v>
      </c>
      <c r="J7" t="b">
        <f>'ONT Landings Report (Non-Sig)'!$C16</f>
        <v>0</v>
      </c>
      <c r="K7" t="b">
        <f>'ONT Landings Report (Non-Sig)'!$D16</f>
        <v>0</v>
      </c>
      <c r="L7" s="28">
        <f>'ONT Landings Report (Non-Sig)'!$E16</f>
        <v>0</v>
      </c>
      <c r="M7" s="29" t="str">
        <f>'ONT Landings Report (Non-Sig)'!$G16</f>
        <v>-</v>
      </c>
      <c r="N7">
        <f>'ONT Landings Report (Non-Sig)'!$H16</f>
        <v>0</v>
      </c>
      <c r="O7">
        <f>'ONT Landings Report (Non-Sig)'!$I16</f>
        <v>0</v>
      </c>
      <c r="P7" s="30" t="str">
        <f>'ONT Landings Report (Non-Sig)'!$J16</f>
        <v>-</v>
      </c>
      <c r="Q7" s="30" t="str">
        <f>'ONT Landings Report (Non-Sig)'!N16</f>
        <v>-</v>
      </c>
      <c r="R7" s="31" t="str">
        <f>'ONT Landings Report (Non-Sig)'!$L16</f>
        <v/>
      </c>
      <c r="S7">
        <f>'ONT Landings Report (Non-Sig)'!$M16</f>
        <v>0</v>
      </c>
      <c r="T7" s="30" t="str">
        <f>'ONT Landings Report (Non-Sig)'!$N16</f>
        <v>-</v>
      </c>
      <c r="U7" s="30">
        <f>'ONT Landings Report (Non-Sig)'!$P16</f>
        <v>0</v>
      </c>
      <c r="V7" s="30">
        <f>'ONT Landings Report (Non-Sig)'!$Q16</f>
        <v>0</v>
      </c>
      <c r="W7" s="30">
        <f>'ONT Landings Report (Non-Sig)'!$R16</f>
        <v>0</v>
      </c>
      <c r="X7" s="30">
        <f>'ONT Landings Report (Non-Sig)'!$S16</f>
        <v>0</v>
      </c>
      <c r="Y7" s="30">
        <f>'ONT Landings Report (Non-Sig)'!$T16</f>
        <v>0</v>
      </c>
      <c r="Z7" s="30">
        <f>'ONT Landings Report (Non-Sig)'!$U16</f>
        <v>0</v>
      </c>
    </row>
    <row r="8" spans="1:26" x14ac:dyDescent="0.25">
      <c r="A8" s="6">
        <f>'ONT Landings Report (Non-Sig)'!$I$5</f>
        <v>0</v>
      </c>
      <c r="B8">
        <f>MONTH(Table26[[#This Row],[event_month_year]])</f>
        <v>1</v>
      </c>
      <c r="C8">
        <f>YEAR(Table26[[#This Row],[event_month_year]])</f>
        <v>1900</v>
      </c>
      <c r="D8" s="7">
        <f>'ONT Landings Report (Non-Sig)'!$J$40</f>
        <v>0</v>
      </c>
      <c r="E8">
        <f>'ONT Landings Report (Non-Sig)'!$N$33</f>
        <v>0</v>
      </c>
      <c r="F8">
        <f>'ONT Landings Report (Non-Sig)'!$B$5</f>
        <v>0</v>
      </c>
      <c r="G8">
        <f>'ONT Landings Report (Non-Sig)'!$M$5</f>
        <v>0</v>
      </c>
      <c r="H8">
        <f>'ONT Landings Report (Non-Sig)'!$A17</f>
        <v>0</v>
      </c>
      <c r="I8" t="b">
        <f>'ONT Landings Report (Non-Sig)'!$B17</f>
        <v>0</v>
      </c>
      <c r="J8" t="b">
        <f>'ONT Landings Report (Non-Sig)'!$C17</f>
        <v>0</v>
      </c>
      <c r="K8" t="b">
        <f>'ONT Landings Report (Non-Sig)'!$D17</f>
        <v>0</v>
      </c>
      <c r="L8" s="28">
        <f>'ONT Landings Report (Non-Sig)'!$E17</f>
        <v>0</v>
      </c>
      <c r="M8" s="29" t="str">
        <f>'ONT Landings Report (Non-Sig)'!$G17</f>
        <v>-</v>
      </c>
      <c r="N8">
        <f>'ONT Landings Report (Non-Sig)'!$H17</f>
        <v>0</v>
      </c>
      <c r="O8">
        <f>'ONT Landings Report (Non-Sig)'!$I17</f>
        <v>0</v>
      </c>
      <c r="P8" s="30" t="str">
        <f>'ONT Landings Report (Non-Sig)'!$J17</f>
        <v>-</v>
      </c>
      <c r="Q8" s="30" t="str">
        <f>'ONT Landings Report (Non-Sig)'!N17</f>
        <v>-</v>
      </c>
      <c r="R8" s="31" t="str">
        <f>'ONT Landings Report (Non-Sig)'!$L17</f>
        <v/>
      </c>
      <c r="S8">
        <f>'ONT Landings Report (Non-Sig)'!$M17</f>
        <v>0</v>
      </c>
      <c r="T8" s="30" t="str">
        <f>'ONT Landings Report (Non-Sig)'!$N17</f>
        <v>-</v>
      </c>
      <c r="U8" s="30">
        <f>'ONT Landings Report (Non-Sig)'!$P17</f>
        <v>0</v>
      </c>
      <c r="V8" s="30">
        <f>'ONT Landings Report (Non-Sig)'!$Q17</f>
        <v>0</v>
      </c>
      <c r="W8" s="30">
        <f>'ONT Landings Report (Non-Sig)'!$R17</f>
        <v>0</v>
      </c>
      <c r="X8" s="30">
        <f>'ONT Landings Report (Non-Sig)'!$S17</f>
        <v>0</v>
      </c>
      <c r="Y8" s="30">
        <f>'ONT Landings Report (Non-Sig)'!$T17</f>
        <v>0</v>
      </c>
      <c r="Z8" s="30">
        <f>'ONT Landings Report (Non-Sig)'!$U17</f>
        <v>0</v>
      </c>
    </row>
    <row r="9" spans="1:26" x14ac:dyDescent="0.25">
      <c r="A9" s="6">
        <f>'ONT Landings Report (Non-Sig)'!$I$5</f>
        <v>0</v>
      </c>
      <c r="B9">
        <f>MONTH(Table26[[#This Row],[event_month_year]])</f>
        <v>1</v>
      </c>
      <c r="C9">
        <f>YEAR(Table26[[#This Row],[event_month_year]])</f>
        <v>1900</v>
      </c>
      <c r="D9" s="7">
        <f>'ONT Landings Report (Non-Sig)'!$J$40</f>
        <v>0</v>
      </c>
      <c r="E9">
        <f>'ONT Landings Report (Non-Sig)'!$N$33</f>
        <v>0</v>
      </c>
      <c r="F9">
        <f>'ONT Landings Report (Non-Sig)'!$B$5</f>
        <v>0</v>
      </c>
      <c r="G9">
        <f>'ONT Landings Report (Non-Sig)'!$M$5</f>
        <v>0</v>
      </c>
      <c r="H9">
        <f>'ONT Landings Report (Non-Sig)'!$A18</f>
        <v>0</v>
      </c>
      <c r="I9" t="b">
        <f>'ONT Landings Report (Non-Sig)'!$B18</f>
        <v>0</v>
      </c>
      <c r="J9" t="b">
        <f>'ONT Landings Report (Non-Sig)'!$C18</f>
        <v>0</v>
      </c>
      <c r="K9" t="b">
        <f>'ONT Landings Report (Non-Sig)'!$D18</f>
        <v>0</v>
      </c>
      <c r="L9" s="28">
        <f>'ONT Landings Report (Non-Sig)'!$E18</f>
        <v>0</v>
      </c>
      <c r="M9" s="29" t="str">
        <f>'ONT Landings Report (Non-Sig)'!$G18</f>
        <v>-</v>
      </c>
      <c r="N9">
        <f>'ONT Landings Report (Non-Sig)'!$H18</f>
        <v>0</v>
      </c>
      <c r="O9">
        <f>'ONT Landings Report (Non-Sig)'!$I18</f>
        <v>0</v>
      </c>
      <c r="P9" s="30" t="str">
        <f>'ONT Landings Report (Non-Sig)'!$J18</f>
        <v>-</v>
      </c>
      <c r="Q9" s="30" t="str">
        <f>'ONT Landings Report (Non-Sig)'!N18</f>
        <v>-</v>
      </c>
      <c r="R9" s="31" t="str">
        <f>'ONT Landings Report (Non-Sig)'!$L18</f>
        <v/>
      </c>
      <c r="S9">
        <f>'ONT Landings Report (Non-Sig)'!$M18</f>
        <v>0</v>
      </c>
      <c r="T9" s="30" t="str">
        <f>'ONT Landings Report (Non-Sig)'!$N18</f>
        <v>-</v>
      </c>
      <c r="U9" s="30">
        <f>'ONT Landings Report (Non-Sig)'!$P18</f>
        <v>0</v>
      </c>
      <c r="V9" s="30">
        <f>'ONT Landings Report (Non-Sig)'!$Q18</f>
        <v>0</v>
      </c>
      <c r="W9" s="30">
        <f>'ONT Landings Report (Non-Sig)'!$R18</f>
        <v>0</v>
      </c>
      <c r="X9" s="30">
        <f>'ONT Landings Report (Non-Sig)'!$S18</f>
        <v>0</v>
      </c>
      <c r="Y9" s="30">
        <f>'ONT Landings Report (Non-Sig)'!$T18</f>
        <v>0</v>
      </c>
      <c r="Z9" s="30">
        <f>'ONT Landings Report (Non-Sig)'!$U18</f>
        <v>0</v>
      </c>
    </row>
    <row r="10" spans="1:26" x14ac:dyDescent="0.25">
      <c r="A10" s="6">
        <f>'ONT Landings Report (Non-Sig)'!$I$5</f>
        <v>0</v>
      </c>
      <c r="B10">
        <f>MONTH(Table26[[#This Row],[event_month_year]])</f>
        <v>1</v>
      </c>
      <c r="C10">
        <f>YEAR(Table26[[#This Row],[event_month_year]])</f>
        <v>1900</v>
      </c>
      <c r="D10" s="7">
        <f>'ONT Landings Report (Non-Sig)'!$J$40</f>
        <v>0</v>
      </c>
      <c r="E10">
        <f>'ONT Landings Report (Non-Sig)'!$N$33</f>
        <v>0</v>
      </c>
      <c r="F10">
        <f>'ONT Landings Report (Non-Sig)'!$B$5</f>
        <v>0</v>
      </c>
      <c r="G10">
        <f>'ONT Landings Report (Non-Sig)'!$M$5</f>
        <v>0</v>
      </c>
      <c r="H10">
        <f>'ONT Landings Report (Non-Sig)'!$A19</f>
        <v>0</v>
      </c>
      <c r="I10" t="b">
        <f>'ONT Landings Report (Non-Sig)'!$B19</f>
        <v>0</v>
      </c>
      <c r="J10" t="b">
        <f>'ONT Landings Report (Non-Sig)'!$C19</f>
        <v>0</v>
      </c>
      <c r="K10" t="b">
        <f>'ONT Landings Report (Non-Sig)'!$D19</f>
        <v>0</v>
      </c>
      <c r="L10" s="28">
        <f>'ONT Landings Report (Non-Sig)'!$E19</f>
        <v>0</v>
      </c>
      <c r="M10" s="29" t="str">
        <f>'ONT Landings Report (Non-Sig)'!$G19</f>
        <v>-</v>
      </c>
      <c r="N10">
        <f>'ONT Landings Report (Non-Sig)'!$H19</f>
        <v>0</v>
      </c>
      <c r="O10">
        <f>'ONT Landings Report (Non-Sig)'!$I19</f>
        <v>0</v>
      </c>
      <c r="P10" s="30" t="str">
        <f>'ONT Landings Report (Non-Sig)'!$J19</f>
        <v>-</v>
      </c>
      <c r="Q10" s="30" t="str">
        <f>'ONT Landings Report (Non-Sig)'!N19</f>
        <v>-</v>
      </c>
      <c r="R10" s="31" t="str">
        <f>'ONT Landings Report (Non-Sig)'!$L19</f>
        <v/>
      </c>
      <c r="S10">
        <f>'ONT Landings Report (Non-Sig)'!$M19</f>
        <v>0</v>
      </c>
      <c r="T10" s="30" t="str">
        <f>'ONT Landings Report (Non-Sig)'!$N19</f>
        <v>-</v>
      </c>
      <c r="U10" s="30">
        <f>'ONT Landings Report (Non-Sig)'!$P19</f>
        <v>0</v>
      </c>
      <c r="V10" s="30">
        <f>'ONT Landings Report (Non-Sig)'!$Q19</f>
        <v>0</v>
      </c>
      <c r="W10" s="30">
        <f>'ONT Landings Report (Non-Sig)'!$R19</f>
        <v>0</v>
      </c>
      <c r="X10" s="30">
        <f>'ONT Landings Report (Non-Sig)'!$S19</f>
        <v>0</v>
      </c>
      <c r="Y10" s="30">
        <f>'ONT Landings Report (Non-Sig)'!$T19</f>
        <v>0</v>
      </c>
      <c r="Z10" s="30">
        <f>'ONT Landings Report (Non-Sig)'!$U19</f>
        <v>0</v>
      </c>
    </row>
    <row r="11" spans="1:26" x14ac:dyDescent="0.25">
      <c r="A11" s="6">
        <f>'ONT Landings Report (Non-Sig)'!$I$5</f>
        <v>0</v>
      </c>
      <c r="B11">
        <f>MONTH(Table26[[#This Row],[event_month_year]])</f>
        <v>1</v>
      </c>
      <c r="C11">
        <f>YEAR(Table26[[#This Row],[event_month_year]])</f>
        <v>1900</v>
      </c>
      <c r="D11" s="7">
        <f>'ONT Landings Report (Non-Sig)'!$J$40</f>
        <v>0</v>
      </c>
      <c r="E11">
        <f>'ONT Landings Report (Non-Sig)'!$N$33</f>
        <v>0</v>
      </c>
      <c r="F11">
        <f>'ONT Landings Report (Non-Sig)'!$B$5</f>
        <v>0</v>
      </c>
      <c r="G11">
        <f>'ONT Landings Report (Non-Sig)'!$M$5</f>
        <v>0</v>
      </c>
      <c r="H11">
        <f>'ONT Landings Report (Non-Sig)'!$A20</f>
        <v>0</v>
      </c>
      <c r="I11" t="b">
        <f>'ONT Landings Report (Non-Sig)'!$B20</f>
        <v>0</v>
      </c>
      <c r="J11" t="b">
        <f>'ONT Landings Report (Non-Sig)'!$C20</f>
        <v>0</v>
      </c>
      <c r="K11" t="b">
        <f>'ONT Landings Report (Non-Sig)'!$D20</f>
        <v>0</v>
      </c>
      <c r="L11" s="28">
        <f>'ONT Landings Report (Non-Sig)'!$E20</f>
        <v>0</v>
      </c>
      <c r="M11" s="29" t="str">
        <f>'ONT Landings Report (Non-Sig)'!$G20</f>
        <v>-</v>
      </c>
      <c r="N11">
        <f>'ONT Landings Report (Non-Sig)'!$H20</f>
        <v>0</v>
      </c>
      <c r="O11">
        <f>'ONT Landings Report (Non-Sig)'!$I20</f>
        <v>0</v>
      </c>
      <c r="P11" s="30" t="str">
        <f>'ONT Landings Report (Non-Sig)'!$J20</f>
        <v>-</v>
      </c>
      <c r="Q11" s="30" t="str">
        <f>'ONT Landings Report (Non-Sig)'!N20</f>
        <v>-</v>
      </c>
      <c r="R11" s="31" t="str">
        <f>'ONT Landings Report (Non-Sig)'!$L20</f>
        <v/>
      </c>
      <c r="S11">
        <f>'ONT Landings Report (Non-Sig)'!$M20</f>
        <v>0</v>
      </c>
      <c r="T11" s="30" t="str">
        <f>'ONT Landings Report (Non-Sig)'!$N20</f>
        <v>-</v>
      </c>
      <c r="U11" s="30">
        <f>'ONT Landings Report (Non-Sig)'!$P20</f>
        <v>0</v>
      </c>
      <c r="V11" s="30">
        <f>'ONT Landings Report (Non-Sig)'!$Q20</f>
        <v>0</v>
      </c>
      <c r="W11" s="30">
        <f>'ONT Landings Report (Non-Sig)'!$R20</f>
        <v>0</v>
      </c>
      <c r="X11" s="30">
        <f>'ONT Landings Report (Non-Sig)'!$S20</f>
        <v>0</v>
      </c>
      <c r="Y11" s="30">
        <f>'ONT Landings Report (Non-Sig)'!$T20</f>
        <v>0</v>
      </c>
      <c r="Z11" s="30">
        <f>'ONT Landings Report (Non-Sig)'!$U20</f>
        <v>0</v>
      </c>
    </row>
    <row r="12" spans="1:26" x14ac:dyDescent="0.25">
      <c r="A12" s="6">
        <f>'ONT Landings Report (Non-Sig)'!$I$5</f>
        <v>0</v>
      </c>
      <c r="B12">
        <f>MONTH(Table26[[#This Row],[event_month_year]])</f>
        <v>1</v>
      </c>
      <c r="C12">
        <f>YEAR(Table26[[#This Row],[event_month_year]])</f>
        <v>1900</v>
      </c>
      <c r="D12" s="7">
        <f>'ONT Landings Report (Non-Sig)'!$J$40</f>
        <v>0</v>
      </c>
      <c r="E12">
        <f>'ONT Landings Report (Non-Sig)'!$N$33</f>
        <v>0</v>
      </c>
      <c r="F12">
        <f>'ONT Landings Report (Non-Sig)'!$B$5</f>
        <v>0</v>
      </c>
      <c r="G12">
        <f>'ONT Landings Report (Non-Sig)'!$M$5</f>
        <v>0</v>
      </c>
      <c r="H12">
        <f>'ONT Landings Report (Non-Sig)'!$A21</f>
        <v>0</v>
      </c>
      <c r="I12" t="b">
        <f>'ONT Landings Report (Non-Sig)'!$B21</f>
        <v>0</v>
      </c>
      <c r="J12" t="b">
        <f>'ONT Landings Report (Non-Sig)'!$C21</f>
        <v>0</v>
      </c>
      <c r="K12" t="b">
        <f>'ONT Landings Report (Non-Sig)'!$D21</f>
        <v>0</v>
      </c>
      <c r="L12" s="28">
        <f>'ONT Landings Report (Non-Sig)'!$E21</f>
        <v>0</v>
      </c>
      <c r="M12" s="29" t="str">
        <f>'ONT Landings Report (Non-Sig)'!$G21</f>
        <v>-</v>
      </c>
      <c r="N12">
        <f>'ONT Landings Report (Non-Sig)'!$H21</f>
        <v>0</v>
      </c>
      <c r="O12">
        <f>'ONT Landings Report (Non-Sig)'!$I21</f>
        <v>0</v>
      </c>
      <c r="P12" s="30" t="str">
        <f>'ONT Landings Report (Non-Sig)'!$J21</f>
        <v>-</v>
      </c>
      <c r="Q12" s="30" t="str">
        <f>'ONT Landings Report (Non-Sig)'!N21</f>
        <v>-</v>
      </c>
      <c r="R12" s="31" t="str">
        <f>'ONT Landings Report (Non-Sig)'!$L21</f>
        <v/>
      </c>
      <c r="S12">
        <f>'ONT Landings Report (Non-Sig)'!$M21</f>
        <v>0</v>
      </c>
      <c r="T12" s="30" t="str">
        <f>'ONT Landings Report (Non-Sig)'!$N21</f>
        <v>-</v>
      </c>
      <c r="U12" s="30">
        <f>'ONT Landings Report (Non-Sig)'!$P21</f>
        <v>0</v>
      </c>
      <c r="V12" s="30">
        <f>'ONT Landings Report (Non-Sig)'!$Q21</f>
        <v>0</v>
      </c>
      <c r="W12" s="30">
        <f>'ONT Landings Report (Non-Sig)'!$R21</f>
        <v>0</v>
      </c>
      <c r="X12" s="30">
        <f>'ONT Landings Report (Non-Sig)'!$S21</f>
        <v>0</v>
      </c>
      <c r="Y12" s="30">
        <f>'ONT Landings Report (Non-Sig)'!$T21</f>
        <v>0</v>
      </c>
      <c r="Z12" s="30">
        <f>'ONT Landings Report (Non-Sig)'!$U21</f>
        <v>0</v>
      </c>
    </row>
    <row r="13" spans="1:26" x14ac:dyDescent="0.25">
      <c r="A13" s="6">
        <f>'ONT Landings Report (Non-Sig)'!$I$5</f>
        <v>0</v>
      </c>
      <c r="B13">
        <f>MONTH(Table26[[#This Row],[event_month_year]])</f>
        <v>1</v>
      </c>
      <c r="C13">
        <f>YEAR(Table26[[#This Row],[event_month_year]])</f>
        <v>1900</v>
      </c>
      <c r="D13" s="7">
        <f>'ONT Landings Report (Non-Sig)'!$J$40</f>
        <v>0</v>
      </c>
      <c r="E13">
        <f>'ONT Landings Report (Non-Sig)'!$N$33</f>
        <v>0</v>
      </c>
      <c r="F13">
        <f>'ONT Landings Report (Non-Sig)'!$B$5</f>
        <v>0</v>
      </c>
      <c r="G13">
        <f>'ONT Landings Report (Non-Sig)'!$M$5</f>
        <v>0</v>
      </c>
      <c r="H13">
        <f>'ONT Landings Report (Non-Sig)'!$A22</f>
        <v>0</v>
      </c>
      <c r="I13" t="b">
        <f>'ONT Landings Report (Non-Sig)'!$B22</f>
        <v>0</v>
      </c>
      <c r="J13" t="b">
        <f>'ONT Landings Report (Non-Sig)'!$C22</f>
        <v>0</v>
      </c>
      <c r="K13" t="b">
        <f>'ONT Landings Report (Non-Sig)'!$D22</f>
        <v>0</v>
      </c>
      <c r="L13" s="28">
        <f>'ONT Landings Report (Non-Sig)'!$E22</f>
        <v>0</v>
      </c>
      <c r="M13" s="29" t="str">
        <f>'ONT Landings Report (Non-Sig)'!$G22</f>
        <v>-</v>
      </c>
      <c r="N13">
        <f>'ONT Landings Report (Non-Sig)'!$H22</f>
        <v>0</v>
      </c>
      <c r="O13">
        <f>'ONT Landings Report (Non-Sig)'!$I22</f>
        <v>0</v>
      </c>
      <c r="P13" s="30" t="str">
        <f>'ONT Landings Report (Non-Sig)'!$J22</f>
        <v>-</v>
      </c>
      <c r="Q13" s="30" t="str">
        <f>'ONT Landings Report (Non-Sig)'!N22</f>
        <v>-</v>
      </c>
      <c r="R13" s="31" t="str">
        <f>'ONT Landings Report (Non-Sig)'!$L22</f>
        <v/>
      </c>
      <c r="S13">
        <f>'ONT Landings Report (Non-Sig)'!$M22</f>
        <v>0</v>
      </c>
      <c r="T13" s="30" t="str">
        <f>'ONT Landings Report (Non-Sig)'!$N22</f>
        <v>-</v>
      </c>
      <c r="U13" s="30">
        <f>'ONT Landings Report (Non-Sig)'!$P22</f>
        <v>0</v>
      </c>
      <c r="V13" s="30">
        <f>'ONT Landings Report (Non-Sig)'!$Q22</f>
        <v>0</v>
      </c>
      <c r="W13" s="30">
        <f>'ONT Landings Report (Non-Sig)'!$R22</f>
        <v>0</v>
      </c>
      <c r="X13" s="30">
        <f>'ONT Landings Report (Non-Sig)'!$S22</f>
        <v>0</v>
      </c>
      <c r="Y13" s="30">
        <f>'ONT Landings Report (Non-Sig)'!$T22</f>
        <v>0</v>
      </c>
      <c r="Z13" s="30">
        <f>'ONT Landings Report (Non-Sig)'!$U22</f>
        <v>0</v>
      </c>
    </row>
    <row r="14" spans="1:26" x14ac:dyDescent="0.25">
      <c r="A14" s="6">
        <f>'ONT Landings Report (Non-Sig)'!$I$5</f>
        <v>0</v>
      </c>
      <c r="B14">
        <f>MONTH(Table26[[#This Row],[event_month_year]])</f>
        <v>1</v>
      </c>
      <c r="C14">
        <f>YEAR(Table26[[#This Row],[event_month_year]])</f>
        <v>1900</v>
      </c>
      <c r="D14" s="7">
        <f>'ONT Landings Report (Non-Sig)'!$J$40</f>
        <v>0</v>
      </c>
      <c r="E14">
        <f>'ONT Landings Report (Non-Sig)'!$N$33</f>
        <v>0</v>
      </c>
      <c r="F14">
        <f>'ONT Landings Report (Non-Sig)'!$B$5</f>
        <v>0</v>
      </c>
      <c r="G14">
        <f>'ONT Landings Report (Non-Sig)'!$M$5</f>
        <v>0</v>
      </c>
      <c r="H14">
        <f>'ONT Landings Report (Non-Sig)'!$A23</f>
        <v>0</v>
      </c>
      <c r="I14" t="b">
        <f>'ONT Landings Report (Non-Sig)'!$B23</f>
        <v>0</v>
      </c>
      <c r="J14" t="b">
        <f>'ONT Landings Report (Non-Sig)'!$C23</f>
        <v>0</v>
      </c>
      <c r="K14" t="b">
        <f>'ONT Landings Report (Non-Sig)'!$D23</f>
        <v>0</v>
      </c>
      <c r="L14" s="28">
        <f>'ONT Landings Report (Non-Sig)'!$E23</f>
        <v>0</v>
      </c>
      <c r="M14" s="29" t="str">
        <f>'ONT Landings Report (Non-Sig)'!$G23</f>
        <v>-</v>
      </c>
      <c r="N14">
        <f>'ONT Landings Report (Non-Sig)'!$H23</f>
        <v>0</v>
      </c>
      <c r="O14">
        <f>'ONT Landings Report (Non-Sig)'!$I23</f>
        <v>0</v>
      </c>
      <c r="P14" s="30" t="str">
        <f>'ONT Landings Report (Non-Sig)'!$J23</f>
        <v>-</v>
      </c>
      <c r="Q14" s="30" t="str">
        <f>'ONT Landings Report (Non-Sig)'!N23</f>
        <v>-</v>
      </c>
      <c r="R14" s="31" t="str">
        <f>'ONT Landings Report (Non-Sig)'!$L23</f>
        <v/>
      </c>
      <c r="S14">
        <f>'ONT Landings Report (Non-Sig)'!$M23</f>
        <v>0</v>
      </c>
      <c r="T14" s="30" t="str">
        <f>'ONT Landings Report (Non-Sig)'!$N23</f>
        <v>-</v>
      </c>
      <c r="U14" s="30">
        <f>'ONT Landings Report (Non-Sig)'!$P23</f>
        <v>0</v>
      </c>
      <c r="V14" s="30">
        <f>'ONT Landings Report (Non-Sig)'!$Q23</f>
        <v>0</v>
      </c>
      <c r="W14" s="30">
        <f>'ONT Landings Report (Non-Sig)'!$R23</f>
        <v>0</v>
      </c>
      <c r="X14" s="30">
        <f>'ONT Landings Report (Non-Sig)'!$S23</f>
        <v>0</v>
      </c>
      <c r="Y14" s="30">
        <f>'ONT Landings Report (Non-Sig)'!$T23</f>
        <v>0</v>
      </c>
      <c r="Z14" s="30">
        <f>'ONT Landings Report (Non-Sig)'!$U23</f>
        <v>0</v>
      </c>
    </row>
    <row r="15" spans="1:26" x14ac:dyDescent="0.25">
      <c r="A15" s="6">
        <f>'ONT Landings Report (Non-Sig)'!$I$5</f>
        <v>0</v>
      </c>
      <c r="B15">
        <f>MONTH(Table26[[#This Row],[event_month_year]])</f>
        <v>1</v>
      </c>
      <c r="C15">
        <f>YEAR(Table26[[#This Row],[event_month_year]])</f>
        <v>1900</v>
      </c>
      <c r="D15" s="7">
        <f>'ONT Landings Report (Non-Sig)'!$J$40</f>
        <v>0</v>
      </c>
      <c r="E15">
        <f>'ONT Landings Report (Non-Sig)'!$N$33</f>
        <v>0</v>
      </c>
      <c r="F15">
        <f>'ONT Landings Report (Non-Sig)'!$B$5</f>
        <v>0</v>
      </c>
      <c r="G15">
        <f>'ONT Landings Report (Non-Sig)'!$M$5</f>
        <v>0</v>
      </c>
      <c r="H15">
        <f>'ONT Landings Report (Non-Sig)'!$A24</f>
        <v>0</v>
      </c>
      <c r="I15" t="b">
        <f>'ONT Landings Report (Non-Sig)'!$B24</f>
        <v>0</v>
      </c>
      <c r="J15" t="b">
        <f>'ONT Landings Report (Non-Sig)'!$C24</f>
        <v>0</v>
      </c>
      <c r="K15" t="b">
        <f>'ONT Landings Report (Non-Sig)'!$D24</f>
        <v>0</v>
      </c>
      <c r="L15" s="28">
        <f>'ONT Landings Report (Non-Sig)'!$E24</f>
        <v>0</v>
      </c>
      <c r="M15" s="29" t="str">
        <f>'ONT Landings Report (Non-Sig)'!$G24</f>
        <v>-</v>
      </c>
      <c r="N15">
        <f>'ONT Landings Report (Non-Sig)'!$H24</f>
        <v>0</v>
      </c>
      <c r="O15">
        <f>'ONT Landings Report (Non-Sig)'!$I24</f>
        <v>0</v>
      </c>
      <c r="P15" s="30" t="str">
        <f>'ONT Landings Report (Non-Sig)'!$J24</f>
        <v>-</v>
      </c>
      <c r="Q15" s="30" t="str">
        <f>'ONT Landings Report (Non-Sig)'!N24</f>
        <v>-</v>
      </c>
      <c r="R15" s="31" t="str">
        <f>'ONT Landings Report (Non-Sig)'!$L24</f>
        <v/>
      </c>
      <c r="S15">
        <f>'ONT Landings Report (Non-Sig)'!$M24</f>
        <v>0</v>
      </c>
      <c r="T15" s="30" t="str">
        <f>'ONT Landings Report (Non-Sig)'!$N24</f>
        <v>-</v>
      </c>
      <c r="U15" s="30">
        <f>'ONT Landings Report (Non-Sig)'!$P24</f>
        <v>0</v>
      </c>
      <c r="V15" s="30">
        <f>'ONT Landings Report (Non-Sig)'!$Q24</f>
        <v>0</v>
      </c>
      <c r="W15" s="30">
        <f>'ONT Landings Report (Non-Sig)'!$R24</f>
        <v>0</v>
      </c>
      <c r="X15" s="30">
        <f>'ONT Landings Report (Non-Sig)'!$S24</f>
        <v>0</v>
      </c>
      <c r="Y15" s="30">
        <f>'ONT Landings Report (Non-Sig)'!$T24</f>
        <v>0</v>
      </c>
      <c r="Z15" s="30">
        <f>'ONT Landings Report (Non-Sig)'!$U24</f>
        <v>0</v>
      </c>
    </row>
    <row r="16" spans="1:26" x14ac:dyDescent="0.25">
      <c r="A16" s="6">
        <f>'ONT Landings Report (Non-Sig)'!$I$5</f>
        <v>0</v>
      </c>
      <c r="B16">
        <f>MONTH(Table26[[#This Row],[event_month_year]])</f>
        <v>1</v>
      </c>
      <c r="C16">
        <f>YEAR(Table26[[#This Row],[event_month_year]])</f>
        <v>1900</v>
      </c>
      <c r="D16" s="7">
        <f>'ONT Landings Report (Non-Sig)'!$J$40</f>
        <v>0</v>
      </c>
      <c r="E16">
        <f>'ONT Landings Report (Non-Sig)'!$N$33</f>
        <v>0</v>
      </c>
      <c r="F16">
        <f>'ONT Landings Report (Non-Sig)'!$B$5</f>
        <v>0</v>
      </c>
      <c r="G16">
        <f>'ONT Landings Report (Non-Sig)'!$M$5</f>
        <v>0</v>
      </c>
      <c r="H16">
        <f>'ONT Landings Report (Non-Sig)'!$A25</f>
        <v>0</v>
      </c>
      <c r="I16" t="b">
        <f>'ONT Landings Report (Non-Sig)'!$B25</f>
        <v>0</v>
      </c>
      <c r="J16" t="b">
        <f>'ONT Landings Report (Non-Sig)'!$C25</f>
        <v>0</v>
      </c>
      <c r="K16" t="b">
        <f>'ONT Landings Report (Non-Sig)'!$D25</f>
        <v>0</v>
      </c>
      <c r="L16" s="28">
        <f>'ONT Landings Report (Non-Sig)'!$E25</f>
        <v>0</v>
      </c>
      <c r="M16" s="29" t="str">
        <f>'ONT Landings Report (Non-Sig)'!$G25</f>
        <v>-</v>
      </c>
      <c r="N16">
        <f>'ONT Landings Report (Non-Sig)'!$H25</f>
        <v>0</v>
      </c>
      <c r="O16">
        <f>'ONT Landings Report (Non-Sig)'!$I25</f>
        <v>0</v>
      </c>
      <c r="P16" s="30" t="str">
        <f>'ONT Landings Report (Non-Sig)'!$J25</f>
        <v>-</v>
      </c>
      <c r="Q16" s="30" t="str">
        <f>'ONT Landings Report (Non-Sig)'!N25</f>
        <v>-</v>
      </c>
      <c r="R16" s="31" t="str">
        <f>'ONT Landings Report (Non-Sig)'!$L25</f>
        <v/>
      </c>
      <c r="S16">
        <f>'ONT Landings Report (Non-Sig)'!$M25</f>
        <v>0</v>
      </c>
      <c r="T16" s="30" t="str">
        <f>'ONT Landings Report (Non-Sig)'!$N25</f>
        <v>-</v>
      </c>
      <c r="U16" s="30">
        <f>'ONT Landings Report (Non-Sig)'!$P25</f>
        <v>0</v>
      </c>
      <c r="V16" s="30">
        <f>'ONT Landings Report (Non-Sig)'!$Q25</f>
        <v>0</v>
      </c>
      <c r="W16" s="30">
        <f>'ONT Landings Report (Non-Sig)'!$R25</f>
        <v>0</v>
      </c>
      <c r="X16" s="30">
        <f>'ONT Landings Report (Non-Sig)'!$S25</f>
        <v>0</v>
      </c>
      <c r="Y16" s="30">
        <f>'ONT Landings Report (Non-Sig)'!$T25</f>
        <v>0</v>
      </c>
      <c r="Z16" s="30">
        <f>'ONT Landings Report (Non-Sig)'!$U25</f>
        <v>0</v>
      </c>
    </row>
    <row r="17" spans="1:26" x14ac:dyDescent="0.25">
      <c r="A17" s="6">
        <f>'ONT Landings Report (Non-Sig)'!$I$5</f>
        <v>0</v>
      </c>
      <c r="B17">
        <f>MONTH(Table26[[#This Row],[event_month_year]])</f>
        <v>1</v>
      </c>
      <c r="C17">
        <f>YEAR(Table26[[#This Row],[event_month_year]])</f>
        <v>1900</v>
      </c>
      <c r="D17" s="7">
        <f>'ONT Landings Report (Non-Sig)'!$J$40</f>
        <v>0</v>
      </c>
      <c r="E17">
        <f>'ONT Landings Report (Non-Sig)'!$N$33</f>
        <v>0</v>
      </c>
      <c r="F17">
        <f>'ONT Landings Report (Non-Sig)'!$B$5</f>
        <v>0</v>
      </c>
      <c r="G17">
        <f>'ONT Landings Report (Non-Sig)'!$M$5</f>
        <v>0</v>
      </c>
      <c r="H17">
        <f>'ONT Landings Report (Non-Sig)'!$A26</f>
        <v>0</v>
      </c>
      <c r="I17" t="b">
        <f>'ONT Landings Report (Non-Sig)'!$B26</f>
        <v>0</v>
      </c>
      <c r="J17" t="b">
        <f>'ONT Landings Report (Non-Sig)'!$C26</f>
        <v>0</v>
      </c>
      <c r="K17" t="b">
        <f>'ONT Landings Report (Non-Sig)'!$D26</f>
        <v>0</v>
      </c>
      <c r="L17" s="28">
        <f>'ONT Landings Report (Non-Sig)'!$E26</f>
        <v>0</v>
      </c>
      <c r="M17" s="29" t="str">
        <f>'ONT Landings Report (Non-Sig)'!$G26</f>
        <v>-</v>
      </c>
      <c r="N17">
        <f>'ONT Landings Report (Non-Sig)'!$H26</f>
        <v>0</v>
      </c>
      <c r="O17">
        <f>'ONT Landings Report (Non-Sig)'!$I26</f>
        <v>0</v>
      </c>
      <c r="P17" s="30" t="str">
        <f>'ONT Landings Report (Non-Sig)'!$J26</f>
        <v>-</v>
      </c>
      <c r="Q17" s="30" t="str">
        <f>'ONT Landings Report (Non-Sig)'!N26</f>
        <v>-</v>
      </c>
      <c r="R17" s="31" t="str">
        <f>'ONT Landings Report (Non-Sig)'!$L26</f>
        <v/>
      </c>
      <c r="S17">
        <f>'ONT Landings Report (Non-Sig)'!$M26</f>
        <v>0</v>
      </c>
      <c r="T17" s="30" t="str">
        <f>'ONT Landings Report (Non-Sig)'!$N26</f>
        <v>-</v>
      </c>
      <c r="U17" s="30">
        <f>'ONT Landings Report (Non-Sig)'!$P26</f>
        <v>0</v>
      </c>
      <c r="V17" s="30">
        <f>'ONT Landings Report (Non-Sig)'!$Q26</f>
        <v>0</v>
      </c>
      <c r="W17" s="30">
        <f>'ONT Landings Report (Non-Sig)'!$R26</f>
        <v>0</v>
      </c>
      <c r="X17" s="30">
        <f>'ONT Landings Report (Non-Sig)'!$S26</f>
        <v>0</v>
      </c>
      <c r="Y17" s="30">
        <f>'ONT Landings Report (Non-Sig)'!$T26</f>
        <v>0</v>
      </c>
      <c r="Z17" s="30">
        <f>'ONT Landings Report (Non-Sig)'!$U26</f>
        <v>0</v>
      </c>
    </row>
  </sheetData>
  <phoneticPr fontId="37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9BBF51A6A80488DD08800B5BE85DC" ma:contentTypeVersion="20" ma:contentTypeDescription="Create a new document." ma:contentTypeScope="" ma:versionID="bc4e91334d3fde96cdb69a58689835e6">
  <xsd:schema xmlns:xsd="http://www.w3.org/2001/XMLSchema" xmlns:xs="http://www.w3.org/2001/XMLSchema" xmlns:p="http://schemas.microsoft.com/office/2006/metadata/properties" xmlns:ns2="5965d057-fe90-47d3-9430-6679ccbc4487" xmlns:ns3="f82766da-0f15-4d19-9501-2eb377e8eacf" targetNamespace="http://schemas.microsoft.com/office/2006/metadata/properties" ma:root="true" ma:fieldsID="e4a3681310f25e903030361607847485" ns2:_="" ns3:_="">
    <xsd:import namespace="5965d057-fe90-47d3-9430-6679ccbc4487"/>
    <xsd:import namespace="f82766da-0f15-4d19-9501-2eb377e8ea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ctionRequiredBy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5d057-fe90-47d3-9430-6679ccbc4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387a3dc-e6ed-4242-a1b5-2ddbdf056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ActionRequiredBy" ma:index="21" nillable="true" ma:displayName="Action Required By" ma:description="Action required by" ma:format="Dropdown" ma:list="UserInfo" ma:SharePointGroup="0" ma:internalName="ActionRequir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AssignedTo" ma:index="22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3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4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5" nillable="true" ma:displayName="Approval status" ma:internalName="_ApprovalStatus" ma:readOnly="true">
      <xsd:simpleType>
        <xsd:restriction base="dms:Unknown"/>
      </xsd:simpleType>
    </xsd:element>
    <xsd:element name="Status" ma:index="26" nillable="true" ma:displayName="Status" ma:format="Dropdown" ma:internalName="Status">
      <xsd:simpleType>
        <xsd:restriction base="dms:Choice">
          <xsd:enumeration value="Good"/>
          <xsd:enumeration value="Flagged"/>
          <xsd:enumeration value="Unpaid"/>
          <xsd:enumeration value="Returned"/>
          <xsd:enumeration value="Transferr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766da-0f15-4d19-9501-2eb377e8eac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435e498-bb43-4c5e-a339-5b0880069a66}" ma:internalName="TaxCatchAll" ma:showField="CatchAllData" ma:web="f82766da-0f15-4d19-9501-2eb377e8ea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C X t j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C X t j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l 7 Y 1 s o i k e 4 D g A A A B E A A A A T A B w A R m 9 y b X V s Y X M v U 2 V j d G l v b j E u b S C i G A A o o B Q A A A A A A A A A A A A A A A A A A A A A A A A A A A A r T k 0 u y c z P U w i G 0 I b W A F B L A Q I t A B Q A A g A I A A l 7 Y 1 u K m g 3 p p A A A A P Y A A A A S A A A A A A A A A A A A A A A A A A A A A A B D b 2 5 m a W c v U G F j a 2 F n Z S 5 4 b W x Q S w E C L Q A U A A I A C A A J e 2 N b D 8 r p q 6 Q A A A D p A A A A E w A A A A A A A A A A A A A A A A D w A A A A W 0 N v b n R l b n R f V H l w Z X N d L n h t b F B L A Q I t A B Q A A g A I A A l 7 Y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W X w t 2 I g X N Q 7 9 L d E T a 5 p T Y A A A A A A I A A A A A A B B m A A A A A Q A A I A A A A F k C T P J S N G + 1 V K s p w a M 8 T + 8 N 8 3 g S s x Z X + W j p M C 1 1 1 N n r A A A A A A 6 A A A A A A g A A I A A A A L 3 s 0 T G x P h J h y M Y r i O q f e i 9 Y + p L s 7 G l L m N s 8 8 A q U u 7 n 7 U A A A A O A X R P U S w g g q Z c e z 8 y h 6 E S O s s n t 6 w F R Z y o A k 3 c s 5 5 A 3 w j 5 4 L h a D X Z M 9 6 1 Q a F u n w 9 J t P K 7 8 n T b D V 4 r M y H O m o c w Q f Q / U a a 8 j F p 0 G K u q v Q K f q i y Q A A A A N r B w Z W n 3 E 2 g Z G A u 7 Y r n x l a B P K d o 1 P B Z a y 7 9 W Z V v O + 1 B U n i I i f J S s y C O / v P g I H 8 T q i u m I M j k q Z b J G S g J 6 O 7 4 J t s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65d057-fe90-47d3-9430-6679ccbc4487">
      <Terms xmlns="http://schemas.microsoft.com/office/infopath/2007/PartnerControls"/>
    </lcf76f155ced4ddcb4097134ff3c332f>
    <TaxCatchAll xmlns="f82766da-0f15-4d19-9501-2eb377e8eacf" xsi:nil="true"/>
    <Status xmlns="5965d057-fe90-47d3-9430-6679ccbc4487" xsi:nil="true"/>
    <ActionRequiredBy xmlns="5965d057-fe90-47d3-9430-6679ccbc4487">
      <UserInfo>
        <DisplayName/>
        <AccountId xsi:nil="true"/>
        <AccountType/>
      </UserInfo>
    </ActionRequiredBy>
    <_ApprovalAssignedTo xmlns="5965d057-fe90-47d3-9430-6679ccbc4487">
      <UserInfo>
        <DisplayName/>
        <AccountId xsi:nil="true"/>
        <AccountType/>
      </UserInfo>
    </_ApprovalAssignedTo>
    <_ApprovalRespondedBy xmlns="5965d057-fe90-47d3-9430-6679ccbc4487">
      <UserInfo>
        <DisplayName/>
        <AccountId xsi:nil="true"/>
        <AccountType/>
      </UserInfo>
    </_ApprovalRespondedBy>
    <_ApprovalStatus xmlns="5965d057-fe90-47d3-9430-6679ccbc4487">0</_ApprovalStatu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5FB680-FC62-41B0-B8A9-85FCE0DD6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65d057-fe90-47d3-9430-6679ccbc4487"/>
    <ds:schemaRef ds:uri="f82766da-0f15-4d19-9501-2eb377e8e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F99618-31AA-4028-8027-713AC1056D2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1BD06E87-282A-441E-8FCC-1258675A42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eccab0c-6ae3-4409-9c41-47ad02a7334e"/>
    <ds:schemaRef ds:uri="65a9e305-8704-433c-a51f-fae5c06e695d"/>
    <ds:schemaRef ds:uri="5965d057-fe90-47d3-9430-6679ccbc4487"/>
    <ds:schemaRef ds:uri="f82766da-0f15-4d19-9501-2eb377e8eacf"/>
  </ds:schemaRefs>
</ds:datastoreItem>
</file>

<file path=customXml/itemProps4.xml><?xml version="1.0" encoding="utf-8"?>
<ds:datastoreItem xmlns:ds="http://schemas.openxmlformats.org/officeDocument/2006/customXml" ds:itemID="{EC03A57E-EF97-435E-ABE1-862B69F710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ONT Air Traffic Report</vt:lpstr>
      <vt:lpstr>ONT Landings Report (Non-Sig)</vt:lpstr>
      <vt:lpstr>ONT Landings Report (Sig)</vt:lpstr>
      <vt:lpstr>ONT Rates Sheet</vt:lpstr>
      <vt:lpstr>ont_air_traffic_table</vt:lpstr>
      <vt:lpstr>ont_landings_sig_table</vt:lpstr>
      <vt:lpstr>ont_landings_non-sig_table </vt:lpstr>
      <vt:lpstr>'ONT Landings Report (Non-Sig)'!Print_Area</vt:lpstr>
      <vt:lpstr>'ONT Landings Report (Sig)'!Print_Area</vt:lpstr>
      <vt:lpstr>'ONT Rates 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Stacie Wagner</dc:creator>
  <cp:keywords/>
  <dc:description/>
  <cp:lastModifiedBy>Chen, Ivy</cp:lastModifiedBy>
  <cp:revision/>
  <cp:lastPrinted>2025-08-01T17:47:52Z</cp:lastPrinted>
  <dcterms:created xsi:type="dcterms:W3CDTF">2019-04-10T15:58:10Z</dcterms:created>
  <dcterms:modified xsi:type="dcterms:W3CDTF">2026-08-17T16:03:53Z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0x010100F5E9BBF51A6A80488DD08800B5BE85DC</vt:lpwstr>
  </property>
  <property fmtid="{D5CDD505-2E9C-101B-9397-08002B2CF9AE}" pid="3" name="MediaServiceImageTags">
    <vt:lpwstr/>
  </property>
</Properties>
</file>